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7" firstSheet="1" activeTab="3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5.sz.mell." sheetId="6" r:id="rId6"/>
    <sheet name="4.sz melléklet" sheetId="7" r:id="rId7"/>
    <sheet name="Munka1" sheetId="8" r:id="rId8"/>
  </sheets>
  <definedNames>
    <definedName name="_xlnm.Print_Area" localSheetId="1">'1.1.sz.mell.'!$A$1:$C$159</definedName>
  </definedNames>
  <calcPr fullCalcOnLoad="1"/>
</workbook>
</file>

<file path=xl/comments5.xml><?xml version="1.0" encoding="utf-8"?>
<comments xmlns="http://schemas.openxmlformats.org/spreadsheetml/2006/main">
  <authors>
    <author>M?richida</author>
  </authors>
  <commentList>
    <comment ref="E7" authorId="0">
      <text>
        <r>
          <rPr>
            <b/>
            <sz val="10"/>
            <rFont val="Tahoma"/>
            <family val="0"/>
          </rPr>
          <t>Mórichida: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<sst xmlns="http://schemas.openxmlformats.org/spreadsheetml/2006/main" count="584" uniqueCount="409">
  <si>
    <t>Felújítási kiadások előirányzata felújításonként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</si>
  <si>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</si>
  <si>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</si>
  <si>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</si>
  <si>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</si>
  <si>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</si>
  <si>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</si>
  <si>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</si>
  <si>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</si>
  <si>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</si>
  <si>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</si>
  <si>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</si>
  <si>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</si>
  <si>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</si>
  <si>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</si>
  <si>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</si>
  <si>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</si>
  <si>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</si>
  <si>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</si>
  <si>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</si>
  <si>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</si>
  <si>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</si>
  <si>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</si>
  <si>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</si>
  <si>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</si>
  <si>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</si>
  <si>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</si>
  <si>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</si>
  <si>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</si>
  <si>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</si>
  <si>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</si>
  <si>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</si>
  <si>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</si>
  <si>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</si>
  <si>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</si>
  <si>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</si>
  <si>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</si>
  <si>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</si>
  <si>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</si>
  <si>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</si>
  <si>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</si>
  <si>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Bevételek</t>
  </si>
  <si>
    <t>Kiadások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</si>
  <si>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</si>
  <si>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</si>
  <si>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</si>
  <si>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</si>
  <si>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</si>
  <si>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</si>
  <si>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</si>
  <si>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</si>
  <si>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</si>
  <si>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</si>
  <si>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</si>
  <si>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</si>
  <si>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</si>
  <si>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</si>
  <si>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</si>
  <si>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</si>
  <si>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</si>
  <si>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</si>
  <si>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</si>
  <si>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</si>
  <si>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</si>
  <si>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</si>
  <si>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</si>
  <si>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</si>
  <si>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</si>
  <si>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</si>
  <si>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</si>
  <si>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</si>
  <si>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</si>
  <si>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</si>
  <si>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</si>
  <si>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</si>
  <si>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</si>
  <si>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</si>
  <si>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</si>
  <si>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</si>
  <si>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</si>
  <si>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</si>
  <si>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</si>
  <si>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</si>
  <si>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</si>
  <si>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</si>
  <si>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</si>
  <si>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</si>
  <si>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</si>
  <si>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</si>
  <si>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</si>
  <si>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</si>
  <si>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</si>
  <si>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</si>
  <si>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</si>
  <si>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</si>
  <si>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</si>
  <si>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</si>
  <si>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</si>
  <si>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</si>
  <si>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</si>
  <si>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</si>
  <si>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</si>
  <si>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</si>
  <si>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</si>
  <si>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</si>
  <si>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</si>
  <si>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</si>
  <si>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</si>
  <si>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</si>
  <si>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</si>
  <si>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</si>
  <si>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</si>
  <si>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</si>
  <si>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</si>
  <si>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</si>
  <si>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</si>
  <si>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</si>
  <si>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</si>
  <si>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</si>
  <si>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</si>
  <si>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</si>
  <si>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</si>
  <si>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</si>
  <si>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</si>
  <si>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</si>
  <si>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</si>
  <si>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</si>
  <si>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</si>
  <si>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</si>
  <si>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</si>
  <si>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</si>
  <si>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</si>
  <si>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</si>
  <si>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</si>
  <si>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</si>
  <si>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</si>
  <si>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</si>
  <si>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</si>
  <si>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</si>
  <si>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</si>
  <si>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</si>
  <si>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</si>
  <si>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</si>
  <si>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</si>
  <si>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</si>
  <si>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</si>
  <si>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</si>
  <si>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</si>
  <si>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</si>
  <si>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</si>
  <si>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</si>
  <si>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</si>
  <si>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</si>
  <si>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</si>
  <si>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</si>
  <si>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</si>
  <si>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</si>
  <si>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</si>
  <si>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</si>
  <si>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</si>
  <si>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</si>
  <si>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</si>
  <si>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</si>
  <si>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</si>
  <si>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</si>
  <si>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</si>
  <si>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</si>
  <si>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</si>
  <si>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</si>
  <si>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</si>
  <si>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</si>
  <si>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</si>
  <si>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</si>
  <si>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</si>
  <si>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</si>
  <si>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</si>
  <si>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</si>
  <si>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</si>
  <si>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</si>
  <si>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</si>
  <si>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</si>
  <si>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</si>
  <si>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</si>
  <si>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</si>
  <si>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</si>
  <si>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</si>
  <si>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</si>
  <si>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</si>
  <si>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</si>
  <si>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</si>
  <si>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</si>
  <si>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</si>
  <si>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</si>
  <si>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</si>
  <si>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</si>
  <si>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</si>
  <si>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</si>
  <si>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</si>
  <si>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</si>
  <si>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</si>
  <si>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</si>
  <si>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</si>
  <si>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</si>
  <si>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</si>
  <si>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</si>
  <si>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</si>
  <si>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</si>
  <si>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</si>
  <si>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</si>
  <si>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</si>
  <si>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</si>
  <si>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</si>
  <si>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</si>
  <si>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</si>
  <si>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</si>
  <si>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</si>
  <si>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</si>
  <si>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</si>
  <si>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</si>
  <si>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</si>
  <si>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</si>
  <si>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</si>
  <si>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</si>
  <si>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</si>
  <si>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</si>
  <si>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</si>
  <si>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</si>
  <si>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</si>
  <si>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</si>
  <si>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</si>
  <si>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</si>
  <si>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</si>
  <si>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</si>
  <si>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</si>
  <si>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</si>
  <si>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</si>
  <si>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</si>
  <si>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</si>
  <si>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</si>
  <si>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</si>
  <si>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</si>
  <si>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</si>
  <si>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</si>
  <si>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</si>
  <si>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</si>
  <si>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</si>
  <si>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</si>
  <si>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</si>
  <si>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</si>
  <si>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</si>
  <si>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</si>
  <si>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</si>
  <si>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</si>
  <si>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</si>
  <si>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</si>
  <si>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</si>
  <si>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</si>
  <si>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</si>
  <si>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</si>
  <si>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</si>
  <si>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</si>
  <si>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</si>
  <si>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</si>
  <si>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</si>
  <si>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</si>
  <si>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</si>
  <si>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</si>
  <si>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</si>
  <si>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</si>
  <si>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</si>
  <si>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</si>
  <si>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</si>
  <si>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</si>
  <si>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</si>
  <si>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</si>
  <si>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</si>
  <si>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</si>
  <si>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</si>
  <si>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</si>
  <si>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</si>
  <si>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</si>
  <si>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</si>
  <si>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</si>
  <si>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</si>
  <si>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</si>
  <si>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</si>
  <si>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</si>
  <si>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</si>
  <si>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</si>
  <si>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</si>
  <si>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</si>
  <si>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</si>
  <si>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</si>
  <si>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</si>
  <si>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</si>
  <si>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</si>
  <si>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</si>
  <si>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</si>
  <si>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</si>
  <si>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</si>
  <si>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</si>
  <si>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</si>
  <si>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</si>
  <si>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</si>
  <si>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</si>
  <si>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</si>
  <si>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</si>
  <si>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</si>
  <si>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</si>
  <si>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</si>
  <si>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</si>
  <si>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</si>
  <si>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</si>
  <si>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</si>
  <si>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</si>
  <si>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</si>
  <si>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</si>
  <si>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</si>
  <si>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</si>
  <si>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</si>
  <si>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</si>
  <si>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</si>
  <si>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</si>
  <si>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</si>
  <si>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</si>
  <si>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</si>
  <si>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</si>
  <si>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</si>
  <si>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</si>
  <si>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</si>
  <si>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</si>
  <si>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</si>
  <si>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</si>
  <si>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</si>
  <si>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</si>
  <si>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</si>
  <si>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</si>
  <si>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</si>
  <si>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</si>
  <si>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</si>
  <si>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</si>
  <si>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</si>
  <si>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</si>
  <si>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</si>
  <si>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</si>
  <si>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</si>
  <si>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</si>
  <si>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</si>
  <si>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</si>
  <si>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</si>
  <si>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</si>
  <si>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</si>
  <si>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</si>
  <si>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</si>
  <si>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</si>
  <si>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</si>
  <si>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</si>
  <si>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</si>
  <si>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</si>
  <si>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</si>
  <si>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</si>
  <si>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</si>
  <si>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</si>
  <si>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</si>
  <si>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</si>
  <si>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</si>
  <si>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</si>
  <si>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</si>
  <si>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</si>
  <si>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</si>
  <si>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</si>
  <si>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</si>
  <si>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</si>
  <si>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</si>
  <si>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</si>
  <si>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</si>
  <si>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</si>
  <si>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</si>
  <si>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</si>
  <si>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</si>
  <si>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</si>
  <si>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</si>
  <si>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</si>
  <si>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</si>
  <si>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</si>
  <si>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</si>
  <si>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</si>
  <si>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</si>
  <si>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</si>
  <si>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</si>
  <si>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</si>
  <si>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</si>
  <si>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</si>
  <si>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</si>
  <si>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</si>
  <si>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Hivatal külső festés, előtető, csatornázás</t>
  </si>
  <si>
    <t>ELŐIRÁNYZAT FELHASZNÁLÁSI ÜTEMTERV 2016.ÉVI</t>
  </si>
  <si>
    <t>2016.évi előirányzta</t>
  </si>
  <si>
    <t>orvosi rendelő járólapozás</t>
  </si>
  <si>
    <t>utak,járdák felújítésa</t>
  </si>
  <si>
    <t>Sport öltöző fal kövezése</t>
  </si>
  <si>
    <t>kapu,kerités készités</t>
  </si>
  <si>
    <t>Forintban</t>
  </si>
  <si>
    <t>Egyéb müködési célú támogatás ÁHT belül közmunka</t>
  </si>
  <si>
    <t>Államháztartásson belüli megelőlegezések visszafizetése</t>
  </si>
  <si>
    <t>ÁHT belüli megelőlegezések visszafizetése</t>
  </si>
  <si>
    <t>2016.IVn.évi ksv módosítás</t>
  </si>
  <si>
    <t>2016.IV.n.évi módosítás</t>
  </si>
  <si>
    <t xml:space="preserve">   - Egyéb működési célú támogatások államháztartáson belülre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</si>
</sst>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ahoma"/>
      <family val="0"/>
    </font>
    <font>
      <b/>
      <sz val="10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4" borderId="7" applyNumberFormat="0" applyFont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8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7" borderId="0" applyNumberFormat="0" applyBorder="0" applyAlignment="0" applyProtection="0"/>
    <xf numFmtId="0" fontId="39" fillId="16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3" fillId="0" borderId="10" xfId="56" applyFont="1" applyFill="1" applyBorder="1" applyAlignment="1" applyProtection="1">
      <alignment horizontal="left" vertical="center" wrapText="1" indent="1"/>
      <protection/>
    </xf>
    <xf numFmtId="0" fontId="13" fillId="0" borderId="11" xfId="56" applyFont="1" applyFill="1" applyBorder="1" applyAlignment="1" applyProtection="1">
      <alignment horizontal="left" vertical="center" wrapText="1" indent="1"/>
      <protection/>
    </xf>
    <xf numFmtId="0" fontId="13" fillId="0" borderId="12" xfId="56" applyFont="1" applyFill="1" applyBorder="1" applyAlignment="1" applyProtection="1">
      <alignment horizontal="left" vertical="center" wrapText="1" indent="1"/>
      <protection/>
    </xf>
    <xf numFmtId="0" fontId="13" fillId="0" borderId="13" xfId="56" applyFont="1" applyFill="1" applyBorder="1" applyAlignment="1" applyProtection="1">
      <alignment horizontal="left" vertical="center" wrapText="1" indent="1"/>
      <protection/>
    </xf>
    <xf numFmtId="0" fontId="13" fillId="0" borderId="14" xfId="56" applyFont="1" applyFill="1" applyBorder="1" applyAlignment="1" applyProtection="1">
      <alignment horizontal="left" vertical="center" wrapText="1" indent="1"/>
      <protection/>
    </xf>
    <xf numFmtId="0" fontId="13" fillId="0" borderId="15" xfId="56" applyFont="1" applyFill="1" applyBorder="1" applyAlignment="1" applyProtection="1">
      <alignment horizontal="left" vertical="center" wrapText="1" indent="1"/>
      <protection/>
    </xf>
    <xf numFmtId="49" fontId="13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1" fillId="0" borderId="22" xfId="56" applyFont="1" applyFill="1" applyBorder="1" applyAlignment="1" applyProtection="1">
      <alignment horizontal="left" vertical="center" wrapText="1" indent="1"/>
      <protection/>
    </xf>
    <xf numFmtId="0" fontId="11" fillId="0" borderId="23" xfId="56" applyFont="1" applyFill="1" applyBorder="1" applyAlignment="1" applyProtection="1">
      <alignment horizontal="left" vertical="center" wrapText="1" indent="1"/>
      <protection/>
    </xf>
    <xf numFmtId="0" fontId="11" fillId="0" borderId="24" xfId="56" applyFont="1" applyFill="1" applyBorder="1" applyAlignment="1" applyProtection="1">
      <alignment horizontal="left" vertical="center" wrapText="1" indent="1"/>
      <protection/>
    </xf>
    <xf numFmtId="0" fontId="5" fillId="0" borderId="22" xfId="56" applyFont="1" applyFill="1" applyBorder="1" applyAlignment="1" applyProtection="1">
      <alignment horizontal="center" vertical="center" wrapText="1"/>
      <protection/>
    </xf>
    <xf numFmtId="0" fontId="5" fillId="0" borderId="23" xfId="56" applyFont="1" applyFill="1" applyBorder="1" applyAlignment="1" applyProtection="1">
      <alignment horizontal="center" vertical="center" wrapText="1"/>
      <protection/>
    </xf>
    <xf numFmtId="0" fontId="11" fillId="0" borderId="23" xfId="56" applyFont="1" applyFill="1" applyBorder="1" applyAlignment="1" applyProtection="1">
      <alignment vertical="center" wrapText="1"/>
      <protection/>
    </xf>
    <xf numFmtId="0" fontId="11" fillId="0" borderId="25" xfId="56" applyFont="1" applyFill="1" applyBorder="1" applyAlignment="1" applyProtection="1">
      <alignment vertical="center" wrapText="1"/>
      <protection/>
    </xf>
    <xf numFmtId="0" fontId="11" fillId="0" borderId="22" xfId="56" applyFont="1" applyFill="1" applyBorder="1" applyAlignment="1" applyProtection="1">
      <alignment horizontal="center" vertical="center" wrapText="1"/>
      <protection/>
    </xf>
    <xf numFmtId="0" fontId="11" fillId="0" borderId="23" xfId="56" applyFont="1" applyFill="1" applyBorder="1" applyAlignment="1" applyProtection="1">
      <alignment horizontal="center" vertical="center" wrapText="1"/>
      <protection/>
    </xf>
    <xf numFmtId="0" fontId="11" fillId="0" borderId="26" xfId="56" applyFont="1" applyFill="1" applyBorder="1" applyAlignment="1" applyProtection="1">
      <alignment horizontal="center" vertical="center" wrapText="1"/>
      <protection/>
    </xf>
    <xf numFmtId="0" fontId="5" fillId="0" borderId="23" xfId="57" applyFont="1" applyFill="1" applyBorder="1" applyAlignment="1" applyProtection="1">
      <alignment horizontal="left" vertical="center" indent="1"/>
      <protection/>
    </xf>
    <xf numFmtId="0" fontId="5" fillId="0" borderId="26" xfId="56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 applyProtection="1">
      <alignment horizontal="right" wrapText="1"/>
      <protection/>
    </xf>
    <xf numFmtId="164" fontId="5" fillId="0" borderId="26" xfId="0" applyNumberFormat="1" applyFont="1" applyFill="1" applyBorder="1" applyAlignment="1" applyProtection="1">
      <alignment horizontal="center" vertical="center" wrapText="1"/>
      <protection/>
    </xf>
    <xf numFmtId="164" fontId="11" fillId="0" borderId="27" xfId="0" applyNumberFormat="1" applyFont="1" applyFill="1" applyBorder="1" applyAlignment="1" applyProtection="1">
      <alignment horizontal="center" vertical="center" wrapText="1"/>
      <protection/>
    </xf>
    <xf numFmtId="164" fontId="11" fillId="0" borderId="28" xfId="0" applyNumberFormat="1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30" xfId="0" applyNumberFormat="1" applyFont="1" applyFill="1" applyBorder="1" applyAlignment="1" applyProtection="1">
      <alignment vertical="center" wrapText="1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31" xfId="0" applyNumberFormat="1" applyFont="1" applyFill="1" applyBorder="1" applyAlignment="1" applyProtection="1">
      <alignment vertical="center" wrapText="1"/>
      <protection/>
    </xf>
    <xf numFmtId="164" fontId="5" fillId="0" borderId="26" xfId="0" applyNumberFormat="1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Alignment="1">
      <alignment/>
    </xf>
    <xf numFmtId="0" fontId="5" fillId="0" borderId="24" xfId="57" applyFont="1" applyFill="1" applyBorder="1" applyAlignment="1" applyProtection="1">
      <alignment horizontal="center" vertical="center" wrapText="1"/>
      <protection/>
    </xf>
    <xf numFmtId="0" fontId="5" fillId="0" borderId="25" xfId="57" applyFont="1" applyFill="1" applyBorder="1" applyAlignment="1" applyProtection="1">
      <alignment horizontal="center" vertical="center"/>
      <protection/>
    </xf>
    <xf numFmtId="0" fontId="5" fillId="0" borderId="33" xfId="57" applyFont="1" applyFill="1" applyBorder="1" applyAlignment="1" applyProtection="1">
      <alignment horizontal="center" vertical="center"/>
      <protection/>
    </xf>
    <xf numFmtId="0" fontId="6" fillId="0" borderId="0" xfId="57" applyFill="1" applyProtection="1">
      <alignment/>
      <protection/>
    </xf>
    <xf numFmtId="0" fontId="13" fillId="0" borderId="22" xfId="57" applyFont="1" applyFill="1" applyBorder="1" applyAlignment="1" applyProtection="1">
      <alignment horizontal="left" vertical="center" indent="1"/>
      <protection/>
    </xf>
    <xf numFmtId="0" fontId="6" fillId="0" borderId="0" xfId="57" applyFill="1" applyAlignment="1" applyProtection="1">
      <alignment vertical="center"/>
      <protection/>
    </xf>
    <xf numFmtId="0" fontId="13" fillId="0" borderId="16" xfId="57" applyFont="1" applyFill="1" applyBorder="1" applyAlignment="1" applyProtection="1">
      <alignment horizontal="left" vertical="center" indent="1"/>
      <protection/>
    </xf>
    <xf numFmtId="164" fontId="13" fillId="0" borderId="10" xfId="57" applyNumberFormat="1" applyFont="1" applyFill="1" applyBorder="1" applyAlignment="1" applyProtection="1">
      <alignment vertical="center"/>
      <protection locked="0"/>
    </xf>
    <xf numFmtId="164" fontId="13" fillId="0" borderId="34" xfId="57" applyNumberFormat="1" applyFont="1" applyFill="1" applyBorder="1" applyAlignment="1" applyProtection="1">
      <alignment vertical="center"/>
      <protection/>
    </xf>
    <xf numFmtId="0" fontId="13" fillId="0" borderId="17" xfId="57" applyFont="1" applyFill="1" applyBorder="1" applyAlignment="1" applyProtection="1">
      <alignment horizontal="left" vertical="center" indent="1"/>
      <protection/>
    </xf>
    <xf numFmtId="164" fontId="13" fillId="0" borderId="11" xfId="57" applyNumberFormat="1" applyFont="1" applyFill="1" applyBorder="1" applyAlignment="1" applyProtection="1">
      <alignment vertical="center"/>
      <protection locked="0"/>
    </xf>
    <xf numFmtId="164" fontId="13" fillId="0" borderId="30" xfId="57" applyNumberFormat="1" applyFont="1" applyFill="1" applyBorder="1" applyAlignment="1" applyProtection="1">
      <alignment vertical="center"/>
      <protection/>
    </xf>
    <xf numFmtId="0" fontId="6" fillId="0" borderId="0" xfId="57" applyFill="1" applyAlignment="1" applyProtection="1">
      <alignment vertical="center"/>
      <protection locked="0"/>
    </xf>
    <xf numFmtId="164" fontId="13" fillId="0" borderId="12" xfId="57" applyNumberFormat="1" applyFont="1" applyFill="1" applyBorder="1" applyAlignment="1" applyProtection="1">
      <alignment vertical="center"/>
      <protection locked="0"/>
    </xf>
    <xf numFmtId="164" fontId="13" fillId="0" borderId="32" xfId="57" applyNumberFormat="1" applyFont="1" applyFill="1" applyBorder="1" applyAlignment="1" applyProtection="1">
      <alignment vertical="center"/>
      <protection/>
    </xf>
    <xf numFmtId="164" fontId="11" fillId="0" borderId="23" xfId="57" applyNumberFormat="1" applyFont="1" applyFill="1" applyBorder="1" applyAlignment="1" applyProtection="1">
      <alignment vertical="center"/>
      <protection/>
    </xf>
    <xf numFmtId="164" fontId="11" fillId="0" borderId="26" xfId="57" applyNumberFormat="1" applyFont="1" applyFill="1" applyBorder="1" applyAlignment="1" applyProtection="1">
      <alignment vertical="center"/>
      <protection/>
    </xf>
    <xf numFmtId="0" fontId="13" fillId="0" borderId="18" xfId="57" applyFont="1" applyFill="1" applyBorder="1" applyAlignment="1" applyProtection="1">
      <alignment horizontal="left" vertical="center" indent="1"/>
      <protection/>
    </xf>
    <xf numFmtId="0" fontId="11" fillId="0" borderId="22" xfId="57" applyFont="1" applyFill="1" applyBorder="1" applyAlignment="1" applyProtection="1">
      <alignment horizontal="left" vertical="center" indent="1"/>
      <protection/>
    </xf>
    <xf numFmtId="164" fontId="11" fillId="0" borderId="23" xfId="57" applyNumberFormat="1" applyFont="1" applyFill="1" applyBorder="1" applyProtection="1">
      <alignment/>
      <protection/>
    </xf>
    <xf numFmtId="164" fontId="11" fillId="0" borderId="26" xfId="57" applyNumberFormat="1" applyFont="1" applyFill="1" applyBorder="1" applyProtection="1">
      <alignment/>
      <protection/>
    </xf>
    <xf numFmtId="0" fontId="6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19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164" fontId="5" fillId="18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3" xfId="56" applyFont="1" applyFill="1" applyBorder="1" applyAlignment="1" applyProtection="1">
      <alignment horizontal="left" vertical="center" wrapText="1" indent="1"/>
      <protection/>
    </xf>
    <xf numFmtId="164" fontId="11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10" fillId="0" borderId="0" xfId="0" applyFont="1" applyFill="1" applyAlignment="1">
      <alignment horizontal="right" indent="1"/>
    </xf>
    <xf numFmtId="0" fontId="3" fillId="0" borderId="35" xfId="0" applyFont="1" applyFill="1" applyBorder="1" applyAlignment="1" applyProtection="1">
      <alignment horizontal="right"/>
      <protection/>
    </xf>
    <xf numFmtId="0" fontId="13" fillId="0" borderId="11" xfId="56" applyFont="1" applyFill="1" applyBorder="1" applyAlignment="1" applyProtection="1">
      <alignment horizontal="left" indent="6"/>
      <protection/>
    </xf>
    <xf numFmtId="0" fontId="13" fillId="0" borderId="11" xfId="56" applyFont="1" applyFill="1" applyBorder="1" applyAlignment="1" applyProtection="1">
      <alignment horizontal="left" vertical="center" wrapText="1" indent="6"/>
      <protection/>
    </xf>
    <xf numFmtId="0" fontId="13" fillId="0" borderId="15" xfId="56" applyFont="1" applyFill="1" applyBorder="1" applyAlignment="1" applyProtection="1">
      <alignment horizontal="left" vertical="center" wrapText="1" indent="6"/>
      <protection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22" xfId="0" applyNumberFormat="1" applyFont="1" applyFill="1" applyBorder="1" applyAlignment="1" applyProtection="1">
      <alignment horizontal="center" vertical="center" wrapText="1"/>
      <protection/>
    </xf>
    <xf numFmtId="164" fontId="5" fillId="0" borderId="23" xfId="0" applyNumberFormat="1" applyFont="1" applyFill="1" applyBorder="1" applyAlignment="1" applyProtection="1">
      <alignment horizontal="center" vertical="center" wrapText="1"/>
      <protection/>
    </xf>
    <xf numFmtId="164" fontId="5" fillId="0" borderId="22" xfId="0" applyNumberFormat="1" applyFont="1" applyFill="1" applyBorder="1" applyAlignment="1" applyProtection="1">
      <alignment horizontal="left" vertical="center" wrapText="1"/>
      <protection/>
    </xf>
    <xf numFmtId="164" fontId="5" fillId="0" borderId="23" xfId="0" applyNumberFormat="1" applyFont="1" applyFill="1" applyBorder="1" applyAlignment="1" applyProtection="1">
      <alignment vertical="center" wrapText="1"/>
      <protection/>
    </xf>
    <xf numFmtId="164" fontId="13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57" applyFont="1" applyFill="1" applyBorder="1" applyAlignment="1" applyProtection="1">
      <alignment horizontal="left" vertical="center" indent="1"/>
      <protection/>
    </xf>
    <xf numFmtId="0" fontId="13" fillId="0" borderId="12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0" fontId="13" fillId="0" borderId="12" xfId="57" applyFont="1" applyFill="1" applyBorder="1" applyAlignment="1" applyProtection="1">
      <alignment horizontal="left" vertical="center" indent="1"/>
      <protection/>
    </xf>
    <xf numFmtId="0" fontId="5" fillId="0" borderId="23" xfId="57" applyFont="1" applyFill="1" applyBorder="1" applyAlignment="1" applyProtection="1">
      <alignment horizontal="left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11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1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3" fillId="0" borderId="35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164" fontId="5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41" xfId="0" applyNumberFormat="1" applyFont="1" applyFill="1" applyBorder="1" applyAlignment="1" applyProtection="1">
      <alignment horizontal="center" vertical="center" wrapText="1"/>
      <protection/>
    </xf>
    <xf numFmtId="164" fontId="11" fillId="0" borderId="22" xfId="0" applyNumberFormat="1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11" fillId="0" borderId="26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6" fillId="0" borderId="0" xfId="56" applyFont="1" applyFill="1" applyProtection="1">
      <alignment/>
      <protection/>
    </xf>
    <xf numFmtId="0" fontId="6" fillId="0" borderId="0" xfId="56" applyFont="1" applyFill="1" applyAlignment="1" applyProtection="1">
      <alignment horizontal="right" vertical="center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56" applyFont="1" applyFill="1" applyBorder="1" applyAlignment="1" applyProtection="1">
      <alignment horizontal="center" vertical="center" wrapText="1"/>
      <protection/>
    </xf>
    <xf numFmtId="0" fontId="11" fillId="0" borderId="25" xfId="56" applyFont="1" applyFill="1" applyBorder="1" applyAlignment="1" applyProtection="1">
      <alignment horizontal="center" vertical="center" wrapText="1"/>
      <protection/>
    </xf>
    <xf numFmtId="0" fontId="11" fillId="0" borderId="33" xfId="56" applyFont="1" applyFill="1" applyBorder="1" applyAlignment="1" applyProtection="1">
      <alignment horizontal="center" vertical="center" wrapText="1"/>
      <protection/>
    </xf>
    <xf numFmtId="164" fontId="13" fillId="0" borderId="32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6" applyFont="1" applyFill="1" applyBorder="1" applyAlignment="1" applyProtection="1">
      <alignment horizontal="left" vertical="center" wrapText="1" indent="6"/>
      <protection/>
    </xf>
    <xf numFmtId="0" fontId="6" fillId="0" borderId="0" xfId="56" applyFill="1" applyProtection="1">
      <alignment/>
      <protection/>
    </xf>
    <xf numFmtId="0" fontId="1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6" fillId="0" borderId="0" xfId="56" applyFill="1" applyAlignment="1" applyProtection="1">
      <alignment/>
      <protection/>
    </xf>
    <xf numFmtId="164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6" applyFont="1" applyFill="1" applyProtection="1">
      <alignment/>
      <protection/>
    </xf>
    <xf numFmtId="0" fontId="4" fillId="0" borderId="0" xfId="56" applyFont="1" applyFill="1" applyProtection="1">
      <alignment/>
      <protection/>
    </xf>
    <xf numFmtId="0" fontId="6" fillId="0" borderId="0" xfId="56" applyFill="1" applyBorder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Fill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 quotePrefix="1">
      <alignment horizontal="left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1" fillId="0" borderId="27" xfId="56" applyFont="1" applyFill="1" applyBorder="1" applyAlignment="1" applyProtection="1">
      <alignment horizontal="left" vertical="center" wrapText="1" indent="1"/>
      <protection/>
    </xf>
    <xf numFmtId="0" fontId="11" fillId="0" borderId="28" xfId="56" applyFont="1" applyFill="1" applyBorder="1" applyAlignment="1" applyProtection="1">
      <alignment vertical="center" wrapText="1"/>
      <protection/>
    </xf>
    <xf numFmtId="164" fontId="11" fillId="0" borderId="29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48" xfId="56" applyFont="1" applyFill="1" applyBorder="1" applyAlignment="1" applyProtection="1">
      <alignment horizontal="left" vertical="center" wrapText="1" indent="7"/>
      <protection/>
    </xf>
    <xf numFmtId="164" fontId="17" fillId="0" borderId="26" xfId="0" applyNumberFormat="1" applyFont="1" applyBorder="1" applyAlignment="1" applyProtection="1">
      <alignment horizontal="right" vertical="center" wrapText="1" indent="1"/>
      <protection locked="0"/>
    </xf>
    <xf numFmtId="0" fontId="11" fillId="0" borderId="22" xfId="56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7" applyNumberFormat="1" applyFill="1" applyProtection="1">
      <alignment/>
      <protection locked="0"/>
    </xf>
    <xf numFmtId="164" fontId="12" fillId="0" borderId="35" xfId="56" applyNumberFormat="1" applyFont="1" applyFill="1" applyBorder="1" applyAlignment="1" applyProtection="1">
      <alignment horizontal="left" vertical="center"/>
      <protection/>
    </xf>
    <xf numFmtId="164" fontId="4" fillId="0" borderId="0" xfId="56" applyNumberFormat="1" applyFont="1" applyFill="1" applyBorder="1" applyAlignment="1" applyProtection="1">
      <alignment horizontal="center" vertical="center"/>
      <protection/>
    </xf>
    <xf numFmtId="164" fontId="12" fillId="0" borderId="35" xfId="56" applyNumberFormat="1" applyFont="1" applyFill="1" applyBorder="1" applyAlignment="1" applyProtection="1">
      <alignment horizontal="left"/>
      <protection/>
    </xf>
    <xf numFmtId="0" fontId="4" fillId="0" borderId="0" xfId="56" applyFont="1" applyFill="1" applyAlignment="1" applyProtection="1">
      <alignment horizontal="center"/>
      <protection/>
    </xf>
    <xf numFmtId="164" fontId="5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5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51" xfId="0" applyNumberFormat="1" applyFont="1" applyFill="1" applyBorder="1" applyAlignment="1" applyProtection="1">
      <alignment horizontal="center" vertical="center" wrapText="1"/>
      <protection/>
    </xf>
    <xf numFmtId="164" fontId="5" fillId="0" borderId="52" xfId="0" applyNumberFormat="1" applyFont="1" applyFill="1" applyBorder="1" applyAlignment="1" applyProtection="1">
      <alignment horizontal="center" vertical="center" wrapText="1"/>
      <protection/>
    </xf>
    <xf numFmtId="164" fontId="5" fillId="0" borderId="5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12" fillId="0" borderId="54" xfId="57" applyFont="1" applyFill="1" applyBorder="1" applyAlignment="1" applyProtection="1">
      <alignment horizontal="left" vertical="center" indent="1"/>
      <protection/>
    </xf>
    <xf numFmtId="0" fontId="12" fillId="0" borderId="55" xfId="57" applyFont="1" applyFill="1" applyBorder="1" applyAlignment="1" applyProtection="1">
      <alignment horizontal="left" vertical="center" indent="1"/>
      <protection/>
    </xf>
    <xf numFmtId="0" fontId="12" fillId="0" borderId="46" xfId="57" applyFont="1" applyFill="1" applyBorder="1" applyAlignment="1" applyProtection="1">
      <alignment horizontal="left" vertical="center" indent="1"/>
      <protection/>
    </xf>
    <xf numFmtId="0" fontId="4" fillId="0" borderId="0" xfId="57" applyFont="1" applyFill="1" applyAlignment="1" applyProtection="1">
      <alignment horizontal="center" wrapText="1"/>
      <protection/>
    </xf>
    <xf numFmtId="0" fontId="4" fillId="0" borderId="0" xfId="57" applyFont="1" applyFill="1" applyAlignment="1" applyProtection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99</v>
      </c>
    </row>
    <row r="4" spans="1:2" ht="12.75">
      <c r="A4" s="85"/>
      <c r="B4" s="85"/>
    </row>
    <row r="5" spans="1:2" s="94" customFormat="1" ht="15.75">
      <c r="A5" s="51" t="s">
        <v>318</v>
      </c>
      <c r="B5" s="93"/>
    </row>
    <row r="6" spans="1:2" ht="12.75">
      <c r="A6" s="85"/>
      <c r="B6" s="85"/>
    </row>
    <row r="7" spans="1:2" ht="12.75">
      <c r="A7" s="85" t="s">
        <v>389</v>
      </c>
      <c r="B7" s="85" t="s">
        <v>377</v>
      </c>
    </row>
    <row r="8" spans="1:2" ht="12.75">
      <c r="A8" s="85" t="s">
        <v>390</v>
      </c>
      <c r="B8" s="85" t="s">
        <v>378</v>
      </c>
    </row>
    <row r="9" spans="1:2" ht="12.75">
      <c r="A9" s="85" t="s">
        <v>391</v>
      </c>
      <c r="B9" s="85" t="s">
        <v>379</v>
      </c>
    </row>
    <row r="10" spans="1:2" ht="12.75">
      <c r="A10" s="85"/>
      <c r="B10" s="85"/>
    </row>
    <row r="11" spans="1:2" ht="12.75">
      <c r="A11" s="85"/>
      <c r="B11" s="85"/>
    </row>
    <row r="12" spans="1:2" s="94" customFormat="1" ht="15.75">
      <c r="A12" s="51" t="str">
        <f>+CONCATENATE(LEFT(A5,4),". évi előirányzat KIADÁSOK")</f>
        <v>2015. évi előirányzat KIADÁSOK</v>
      </c>
      <c r="B12" s="93"/>
    </row>
    <row r="13" spans="1:2" ht="12.75">
      <c r="A13" s="85"/>
      <c r="B13" s="85"/>
    </row>
    <row r="14" spans="1:2" ht="12.75">
      <c r="A14" s="85" t="s">
        <v>392</v>
      </c>
      <c r="B14" s="85" t="s">
        <v>380</v>
      </c>
    </row>
    <row r="15" spans="1:2" ht="12.75">
      <c r="A15" s="85" t="s">
        <v>393</v>
      </c>
      <c r="B15" s="85" t="s">
        <v>381</v>
      </c>
    </row>
    <row r="16" spans="1:2" ht="12.75">
      <c r="A16" s="85" t="s">
        <v>394</v>
      </c>
      <c r="B16" s="85" t="s">
        <v>382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55">
      <selection activeCell="C87" sqref="C87"/>
    </sheetView>
  </sheetViews>
  <sheetFormatPr defaultColWidth="9.00390625" defaultRowHeight="12.75"/>
  <cols>
    <col min="1" max="1" width="9.50390625" style="170" customWidth="1"/>
    <col min="2" max="2" width="91.625" style="170" customWidth="1"/>
    <col min="3" max="3" width="21.625" style="171" customWidth="1"/>
    <col min="4" max="4" width="9.00390625" style="181" customWidth="1"/>
    <col min="5" max="16384" width="9.375" style="181" customWidth="1"/>
  </cols>
  <sheetData>
    <row r="1" spans="1:3" ht="15.75" customHeight="1">
      <c r="A1" s="220" t="s">
        <v>5</v>
      </c>
      <c r="B1" s="220"/>
      <c r="C1" s="220"/>
    </row>
    <row r="2" spans="1:3" ht="15.75" customHeight="1" thickBot="1">
      <c r="A2" s="219" t="s">
        <v>100</v>
      </c>
      <c r="B2" s="219"/>
      <c r="C2" s="122" t="s">
        <v>402</v>
      </c>
    </row>
    <row r="3" spans="1:3" ht="37.5" customHeight="1" thickBot="1">
      <c r="A3" s="20" t="s">
        <v>49</v>
      </c>
      <c r="B3" s="21" t="s">
        <v>7</v>
      </c>
      <c r="C3" s="28" t="s">
        <v>406</v>
      </c>
    </row>
    <row r="4" spans="1:3" s="182" customFormat="1" ht="12" customHeight="1" thickBot="1">
      <c r="A4" s="176" t="s">
        <v>383</v>
      </c>
      <c r="B4" s="177" t="s">
        <v>384</v>
      </c>
      <c r="C4" s="178" t="s">
        <v>385</v>
      </c>
    </row>
    <row r="5" spans="1:3" s="183" customFormat="1" ht="12" customHeight="1" thickBot="1">
      <c r="A5" s="17" t="s">
        <v>8</v>
      </c>
      <c r="B5" s="18" t="s">
        <v>158</v>
      </c>
      <c r="C5" s="112">
        <f>+C6+C7+C8+C9+C10+C11</f>
        <v>15722163</v>
      </c>
    </row>
    <row r="6" spans="1:3" s="183" customFormat="1" ht="12" customHeight="1">
      <c r="A6" s="12" t="s">
        <v>73</v>
      </c>
      <c r="B6" s="184" t="s">
        <v>159</v>
      </c>
      <c r="C6" s="115">
        <v>9706965</v>
      </c>
    </row>
    <row r="7" spans="1:3" s="183" customFormat="1" ht="12" customHeight="1">
      <c r="A7" s="11" t="s">
        <v>74</v>
      </c>
      <c r="B7" s="185" t="s">
        <v>160</v>
      </c>
      <c r="C7" s="114"/>
    </row>
    <row r="8" spans="1:3" s="183" customFormat="1" ht="12" customHeight="1">
      <c r="A8" s="11" t="s">
        <v>75</v>
      </c>
      <c r="B8" s="185" t="s">
        <v>161</v>
      </c>
      <c r="C8" s="114">
        <v>4368158</v>
      </c>
    </row>
    <row r="9" spans="1:3" s="183" customFormat="1" ht="12" customHeight="1">
      <c r="A9" s="11" t="s">
        <v>76</v>
      </c>
      <c r="B9" s="185" t="s">
        <v>162</v>
      </c>
      <c r="C9" s="114">
        <v>1200000</v>
      </c>
    </row>
    <row r="10" spans="1:3" s="183" customFormat="1" ht="12" customHeight="1">
      <c r="A10" s="11" t="s">
        <v>96</v>
      </c>
      <c r="B10" s="108" t="s">
        <v>319</v>
      </c>
      <c r="C10" s="114">
        <v>447040</v>
      </c>
    </row>
    <row r="11" spans="1:3" s="183" customFormat="1" ht="12" customHeight="1" thickBot="1">
      <c r="A11" s="13" t="s">
        <v>77</v>
      </c>
      <c r="B11" s="109" t="s">
        <v>320</v>
      </c>
      <c r="C11" s="114"/>
    </row>
    <row r="12" spans="1:3" s="183" customFormat="1" ht="12" customHeight="1" thickBot="1">
      <c r="A12" s="17" t="s">
        <v>9</v>
      </c>
      <c r="B12" s="107" t="s">
        <v>163</v>
      </c>
      <c r="C12" s="112">
        <f>+C13+C14+C15+C16+C17</f>
        <v>8351773</v>
      </c>
    </row>
    <row r="13" spans="1:3" s="183" customFormat="1" ht="12" customHeight="1">
      <c r="A13" s="12" t="s">
        <v>79</v>
      </c>
      <c r="B13" s="184" t="s">
        <v>164</v>
      </c>
      <c r="C13" s="115"/>
    </row>
    <row r="14" spans="1:3" s="183" customFormat="1" ht="12" customHeight="1">
      <c r="A14" s="11" t="s">
        <v>80</v>
      </c>
      <c r="B14" s="185" t="s">
        <v>165</v>
      </c>
      <c r="C14" s="114"/>
    </row>
    <row r="15" spans="1:3" s="183" customFormat="1" ht="12" customHeight="1">
      <c r="A15" s="11" t="s">
        <v>81</v>
      </c>
      <c r="B15" s="185" t="s">
        <v>311</v>
      </c>
      <c r="C15" s="114"/>
    </row>
    <row r="16" spans="1:3" s="183" customFormat="1" ht="12" customHeight="1">
      <c r="A16" s="11" t="s">
        <v>82</v>
      </c>
      <c r="B16" s="185" t="s">
        <v>312</v>
      </c>
      <c r="C16" s="114"/>
    </row>
    <row r="17" spans="1:3" s="183" customFormat="1" ht="12" customHeight="1">
      <c r="A17" s="11" t="s">
        <v>83</v>
      </c>
      <c r="B17" s="185" t="s">
        <v>403</v>
      </c>
      <c r="C17" s="114">
        <v>8351773</v>
      </c>
    </row>
    <row r="18" spans="1:3" s="183" customFormat="1" ht="12" customHeight="1" thickBot="1">
      <c r="A18" s="13" t="s">
        <v>92</v>
      </c>
      <c r="B18" s="109" t="s">
        <v>166</v>
      </c>
      <c r="C18" s="116"/>
    </row>
    <row r="19" spans="1:3" s="183" customFormat="1" ht="12" customHeight="1" thickBot="1">
      <c r="A19" s="17" t="s">
        <v>10</v>
      </c>
      <c r="B19" s="18" t="s">
        <v>167</v>
      </c>
      <c r="C19" s="112">
        <f>+C20+C21+C22+C23+C24</f>
        <v>0</v>
      </c>
    </row>
    <row r="20" spans="1:3" s="183" customFormat="1" ht="12" customHeight="1">
      <c r="A20" s="12" t="s">
        <v>62</v>
      </c>
      <c r="B20" s="184" t="s">
        <v>168</v>
      </c>
      <c r="C20" s="115"/>
    </row>
    <row r="21" spans="1:3" s="183" customFormat="1" ht="12" customHeight="1">
      <c r="A21" s="11" t="s">
        <v>63</v>
      </c>
      <c r="B21" s="185" t="s">
        <v>169</v>
      </c>
      <c r="C21" s="114"/>
    </row>
    <row r="22" spans="1:3" s="183" customFormat="1" ht="12" customHeight="1">
      <c r="A22" s="11" t="s">
        <v>64</v>
      </c>
      <c r="B22" s="185" t="s">
        <v>313</v>
      </c>
      <c r="C22" s="114"/>
    </row>
    <row r="23" spans="1:3" s="183" customFormat="1" ht="12" customHeight="1">
      <c r="A23" s="11" t="s">
        <v>65</v>
      </c>
      <c r="B23" s="185" t="s">
        <v>314</v>
      </c>
      <c r="C23" s="114"/>
    </row>
    <row r="24" spans="1:3" s="183" customFormat="1" ht="12" customHeight="1">
      <c r="A24" s="11" t="s">
        <v>109</v>
      </c>
      <c r="B24" s="185" t="s">
        <v>170</v>
      </c>
      <c r="C24" s="114"/>
    </row>
    <row r="25" spans="1:3" s="183" customFormat="1" ht="12" customHeight="1" thickBot="1">
      <c r="A25" s="13" t="s">
        <v>110</v>
      </c>
      <c r="B25" s="186" t="s">
        <v>171</v>
      </c>
      <c r="C25" s="116"/>
    </row>
    <row r="26" spans="1:3" s="183" customFormat="1" ht="12" customHeight="1" thickBot="1">
      <c r="A26" s="17" t="s">
        <v>111</v>
      </c>
      <c r="B26" s="18" t="s">
        <v>172</v>
      </c>
      <c r="C26" s="118">
        <v>3082736</v>
      </c>
    </row>
    <row r="27" spans="1:3" s="183" customFormat="1" ht="12" customHeight="1">
      <c r="A27" s="12" t="s">
        <v>173</v>
      </c>
      <c r="B27" s="184" t="s">
        <v>326</v>
      </c>
      <c r="C27" s="179"/>
    </row>
    <row r="28" spans="1:3" s="183" customFormat="1" ht="12" customHeight="1">
      <c r="A28" s="11" t="s">
        <v>174</v>
      </c>
      <c r="B28" s="185" t="s">
        <v>179</v>
      </c>
      <c r="C28" s="114">
        <v>310184</v>
      </c>
    </row>
    <row r="29" spans="1:3" s="183" customFormat="1" ht="12" customHeight="1">
      <c r="A29" s="11" t="s">
        <v>175</v>
      </c>
      <c r="B29" s="185" t="s">
        <v>180</v>
      </c>
      <c r="C29" s="114"/>
    </row>
    <row r="30" spans="1:3" s="183" customFormat="1" ht="12" customHeight="1">
      <c r="A30" s="11" t="s">
        <v>324</v>
      </c>
      <c r="B30" s="209" t="s">
        <v>325</v>
      </c>
      <c r="C30" s="114">
        <v>1700000</v>
      </c>
    </row>
    <row r="31" spans="1:3" s="183" customFormat="1" ht="12" customHeight="1">
      <c r="A31" s="11" t="s">
        <v>176</v>
      </c>
      <c r="B31" s="185" t="s">
        <v>181</v>
      </c>
      <c r="C31" s="114">
        <v>1045800</v>
      </c>
    </row>
    <row r="32" spans="1:3" s="183" customFormat="1" ht="12" customHeight="1">
      <c r="A32" s="11" t="s">
        <v>177</v>
      </c>
      <c r="B32" s="185" t="s">
        <v>182</v>
      </c>
      <c r="C32" s="114">
        <v>12000</v>
      </c>
    </row>
    <row r="33" spans="1:3" s="183" customFormat="1" ht="12" customHeight="1" thickBot="1">
      <c r="A33" s="13" t="s">
        <v>178</v>
      </c>
      <c r="B33" s="186" t="s">
        <v>183</v>
      </c>
      <c r="C33" s="116">
        <v>14752</v>
      </c>
    </row>
    <row r="34" spans="1:3" s="183" customFormat="1" ht="12" customHeight="1" thickBot="1">
      <c r="A34" s="17" t="s">
        <v>12</v>
      </c>
      <c r="B34" s="18" t="s">
        <v>321</v>
      </c>
      <c r="C34" s="112">
        <f>SUM(C35:C45)</f>
        <v>1613021</v>
      </c>
    </row>
    <row r="35" spans="1:3" s="183" customFormat="1" ht="12" customHeight="1">
      <c r="A35" s="12" t="s">
        <v>66</v>
      </c>
      <c r="B35" s="184" t="s">
        <v>186</v>
      </c>
      <c r="C35" s="115">
        <v>937160</v>
      </c>
    </row>
    <row r="36" spans="1:3" s="183" customFormat="1" ht="12" customHeight="1">
      <c r="A36" s="11" t="s">
        <v>67</v>
      </c>
      <c r="B36" s="185" t="s">
        <v>187</v>
      </c>
      <c r="C36" s="114">
        <v>501906</v>
      </c>
    </row>
    <row r="37" spans="1:3" s="183" customFormat="1" ht="12" customHeight="1">
      <c r="A37" s="11" t="s">
        <v>68</v>
      </c>
      <c r="B37" s="185" t="s">
        <v>188</v>
      </c>
      <c r="C37" s="114">
        <v>173177</v>
      </c>
    </row>
    <row r="38" spans="1:3" s="183" customFormat="1" ht="12" customHeight="1">
      <c r="A38" s="11" t="s">
        <v>113</v>
      </c>
      <c r="B38" s="185" t="s">
        <v>189</v>
      </c>
      <c r="C38" s="114"/>
    </row>
    <row r="39" spans="1:3" s="183" customFormat="1" ht="12" customHeight="1">
      <c r="A39" s="11" t="s">
        <v>114</v>
      </c>
      <c r="B39" s="185" t="s">
        <v>190</v>
      </c>
      <c r="C39" s="114"/>
    </row>
    <row r="40" spans="1:3" s="183" customFormat="1" ht="12" customHeight="1">
      <c r="A40" s="11" t="s">
        <v>115</v>
      </c>
      <c r="B40" s="185" t="s">
        <v>191</v>
      </c>
      <c r="C40" s="114"/>
    </row>
    <row r="41" spans="1:3" s="183" customFormat="1" ht="12" customHeight="1">
      <c r="A41" s="11" t="s">
        <v>116</v>
      </c>
      <c r="B41" s="185" t="s">
        <v>192</v>
      </c>
      <c r="C41" s="114"/>
    </row>
    <row r="42" spans="1:3" s="183" customFormat="1" ht="12" customHeight="1">
      <c r="A42" s="11" t="s">
        <v>117</v>
      </c>
      <c r="B42" s="185" t="s">
        <v>193</v>
      </c>
      <c r="C42" s="114">
        <v>778</v>
      </c>
    </row>
    <row r="43" spans="1:3" s="183" customFormat="1" ht="12" customHeight="1">
      <c r="A43" s="11" t="s">
        <v>184</v>
      </c>
      <c r="B43" s="185" t="s">
        <v>194</v>
      </c>
      <c r="C43" s="117"/>
    </row>
    <row r="44" spans="1:3" s="183" customFormat="1" ht="12" customHeight="1">
      <c r="A44" s="13" t="s">
        <v>185</v>
      </c>
      <c r="B44" s="186" t="s">
        <v>323</v>
      </c>
      <c r="C44" s="175"/>
    </row>
    <row r="45" spans="1:3" s="183" customFormat="1" ht="12" customHeight="1" thickBot="1">
      <c r="A45" s="13" t="s">
        <v>322</v>
      </c>
      <c r="B45" s="109" t="s">
        <v>195</v>
      </c>
      <c r="C45" s="175"/>
    </row>
    <row r="46" spans="1:3" s="183" customFormat="1" ht="12" customHeight="1" thickBot="1">
      <c r="A46" s="17" t="s">
        <v>13</v>
      </c>
      <c r="B46" s="18" t="s">
        <v>196</v>
      </c>
      <c r="C46" s="112">
        <f>SUM(C47:C51)</f>
        <v>0</v>
      </c>
    </row>
    <row r="47" spans="1:3" s="183" customFormat="1" ht="12" customHeight="1">
      <c r="A47" s="12" t="s">
        <v>69</v>
      </c>
      <c r="B47" s="184" t="s">
        <v>200</v>
      </c>
      <c r="C47" s="202"/>
    </row>
    <row r="48" spans="1:3" s="183" customFormat="1" ht="12" customHeight="1">
      <c r="A48" s="11" t="s">
        <v>70</v>
      </c>
      <c r="B48" s="185" t="s">
        <v>201</v>
      </c>
      <c r="C48" s="117"/>
    </row>
    <row r="49" spans="1:3" s="183" customFormat="1" ht="12" customHeight="1">
      <c r="A49" s="11" t="s">
        <v>197</v>
      </c>
      <c r="B49" s="185" t="s">
        <v>202</v>
      </c>
      <c r="C49" s="117"/>
    </row>
    <row r="50" spans="1:3" s="183" customFormat="1" ht="12" customHeight="1">
      <c r="A50" s="11" t="s">
        <v>198</v>
      </c>
      <c r="B50" s="185" t="s">
        <v>203</v>
      </c>
      <c r="C50" s="117"/>
    </row>
    <row r="51" spans="1:3" s="183" customFormat="1" ht="12" customHeight="1" thickBot="1">
      <c r="A51" s="13" t="s">
        <v>199</v>
      </c>
      <c r="B51" s="109" t="s">
        <v>204</v>
      </c>
      <c r="C51" s="175"/>
    </row>
    <row r="52" spans="1:3" s="183" customFormat="1" ht="12" customHeight="1" thickBot="1">
      <c r="A52" s="17" t="s">
        <v>118</v>
      </c>
      <c r="B52" s="18" t="s">
        <v>205</v>
      </c>
      <c r="C52" s="112">
        <f>SUM(C53:C55)</f>
        <v>0</v>
      </c>
    </row>
    <row r="53" spans="1:3" s="183" customFormat="1" ht="12" customHeight="1">
      <c r="A53" s="12" t="s">
        <v>71</v>
      </c>
      <c r="B53" s="184" t="s">
        <v>206</v>
      </c>
      <c r="C53" s="115"/>
    </row>
    <row r="54" spans="1:3" s="183" customFormat="1" ht="12" customHeight="1">
      <c r="A54" s="11" t="s">
        <v>72</v>
      </c>
      <c r="B54" s="185" t="s">
        <v>315</v>
      </c>
      <c r="C54" s="114"/>
    </row>
    <row r="55" spans="1:3" s="183" customFormat="1" ht="12" customHeight="1">
      <c r="A55" s="11" t="s">
        <v>209</v>
      </c>
      <c r="B55" s="185" t="s">
        <v>207</v>
      </c>
      <c r="C55" s="114"/>
    </row>
    <row r="56" spans="1:3" s="183" customFormat="1" ht="12" customHeight="1" thickBot="1">
      <c r="A56" s="13" t="s">
        <v>210</v>
      </c>
      <c r="B56" s="109" t="s">
        <v>208</v>
      </c>
      <c r="C56" s="116"/>
    </row>
    <row r="57" spans="1:3" s="183" customFormat="1" ht="12" customHeight="1" thickBot="1">
      <c r="A57" s="17" t="s">
        <v>15</v>
      </c>
      <c r="B57" s="107" t="s">
        <v>211</v>
      </c>
      <c r="C57" s="112">
        <f>SUM(C58:C60)</f>
        <v>0</v>
      </c>
    </row>
    <row r="58" spans="1:3" s="183" customFormat="1" ht="12" customHeight="1">
      <c r="A58" s="12" t="s">
        <v>119</v>
      </c>
      <c r="B58" s="184" t="s">
        <v>213</v>
      </c>
      <c r="C58" s="117"/>
    </row>
    <row r="59" spans="1:3" s="183" customFormat="1" ht="12" customHeight="1">
      <c r="A59" s="11" t="s">
        <v>120</v>
      </c>
      <c r="B59" s="185" t="s">
        <v>316</v>
      </c>
      <c r="C59" s="117"/>
    </row>
    <row r="60" spans="1:3" s="183" customFormat="1" ht="12" customHeight="1">
      <c r="A60" s="11" t="s">
        <v>138</v>
      </c>
      <c r="B60" s="185" t="s">
        <v>214</v>
      </c>
      <c r="C60" s="117"/>
    </row>
    <row r="61" spans="1:3" s="183" customFormat="1" ht="12" customHeight="1" thickBot="1">
      <c r="A61" s="13" t="s">
        <v>212</v>
      </c>
      <c r="B61" s="109" t="s">
        <v>215</v>
      </c>
      <c r="C61" s="117"/>
    </row>
    <row r="62" spans="1:3" s="183" customFormat="1" ht="12" customHeight="1" thickBot="1">
      <c r="A62" s="216" t="s">
        <v>366</v>
      </c>
      <c r="B62" s="18" t="s">
        <v>216</v>
      </c>
      <c r="C62" s="118">
        <f>+C5+C12+C19+C26+C34+C46+C52+C57</f>
        <v>28769693</v>
      </c>
    </row>
    <row r="63" spans="1:3" s="183" customFormat="1" ht="12" customHeight="1" thickBot="1">
      <c r="A63" s="204" t="s">
        <v>217</v>
      </c>
      <c r="B63" s="107" t="s">
        <v>218</v>
      </c>
      <c r="C63" s="112">
        <f>SUM(C64:C66)</f>
        <v>0</v>
      </c>
    </row>
    <row r="64" spans="1:3" s="183" customFormat="1" ht="12" customHeight="1">
      <c r="A64" s="12" t="s">
        <v>247</v>
      </c>
      <c r="B64" s="184" t="s">
        <v>219</v>
      </c>
      <c r="C64" s="117"/>
    </row>
    <row r="65" spans="1:3" s="183" customFormat="1" ht="12" customHeight="1">
      <c r="A65" s="11" t="s">
        <v>256</v>
      </c>
      <c r="B65" s="185" t="s">
        <v>220</v>
      </c>
      <c r="C65" s="117"/>
    </row>
    <row r="66" spans="1:3" s="183" customFormat="1" ht="12" customHeight="1" thickBot="1">
      <c r="A66" s="13" t="s">
        <v>257</v>
      </c>
      <c r="B66" s="210" t="s">
        <v>351</v>
      </c>
      <c r="C66" s="117"/>
    </row>
    <row r="67" spans="1:3" s="183" customFormat="1" ht="12" customHeight="1" thickBot="1">
      <c r="A67" s="204" t="s">
        <v>221</v>
      </c>
      <c r="B67" s="107" t="s">
        <v>222</v>
      </c>
      <c r="C67" s="112">
        <f>SUM(C68:C71)</f>
        <v>0</v>
      </c>
    </row>
    <row r="68" spans="1:3" s="183" customFormat="1" ht="12" customHeight="1">
      <c r="A68" s="12" t="s">
        <v>97</v>
      </c>
      <c r="B68" s="184" t="s">
        <v>223</v>
      </c>
      <c r="C68" s="117"/>
    </row>
    <row r="69" spans="1:3" s="183" customFormat="1" ht="12" customHeight="1">
      <c r="A69" s="11" t="s">
        <v>98</v>
      </c>
      <c r="B69" s="185" t="s">
        <v>224</v>
      </c>
      <c r="C69" s="117"/>
    </row>
    <row r="70" spans="1:3" s="183" customFormat="1" ht="12" customHeight="1">
      <c r="A70" s="11" t="s">
        <v>248</v>
      </c>
      <c r="B70" s="185" t="s">
        <v>225</v>
      </c>
      <c r="C70" s="117"/>
    </row>
    <row r="71" spans="1:3" s="183" customFormat="1" ht="12" customHeight="1" thickBot="1">
      <c r="A71" s="13" t="s">
        <v>249</v>
      </c>
      <c r="B71" s="109" t="s">
        <v>226</v>
      </c>
      <c r="C71" s="117"/>
    </row>
    <row r="72" spans="1:3" s="183" customFormat="1" ht="12" customHeight="1" thickBot="1">
      <c r="A72" s="204" t="s">
        <v>227</v>
      </c>
      <c r="B72" s="107" t="s">
        <v>228</v>
      </c>
      <c r="C72" s="112">
        <f>SUM(C73:C74)</f>
        <v>3781000</v>
      </c>
    </row>
    <row r="73" spans="1:3" s="183" customFormat="1" ht="12" customHeight="1">
      <c r="A73" s="12" t="s">
        <v>250</v>
      </c>
      <c r="B73" s="184" t="s">
        <v>229</v>
      </c>
      <c r="C73" s="117">
        <v>3781000</v>
      </c>
    </row>
    <row r="74" spans="1:3" s="183" customFormat="1" ht="12" customHeight="1" thickBot="1">
      <c r="A74" s="13" t="s">
        <v>251</v>
      </c>
      <c r="B74" s="109" t="s">
        <v>230</v>
      </c>
      <c r="C74" s="117"/>
    </row>
    <row r="75" spans="1:3" s="183" customFormat="1" ht="12" customHeight="1" thickBot="1">
      <c r="A75" s="204" t="s">
        <v>231</v>
      </c>
      <c r="B75" s="107" t="s">
        <v>232</v>
      </c>
      <c r="C75" s="112">
        <f>SUM(C76:C78)</f>
        <v>639212</v>
      </c>
    </row>
    <row r="76" spans="1:3" s="183" customFormat="1" ht="12" customHeight="1">
      <c r="A76" s="12" t="s">
        <v>252</v>
      </c>
      <c r="B76" s="184" t="s">
        <v>404</v>
      </c>
      <c r="C76" s="117">
        <v>639212</v>
      </c>
    </row>
    <row r="77" spans="1:3" s="183" customFormat="1" ht="12" customHeight="1">
      <c r="A77" s="11" t="s">
        <v>253</v>
      </c>
      <c r="B77" s="185" t="s">
        <v>233</v>
      </c>
      <c r="C77" s="117"/>
    </row>
    <row r="78" spans="1:3" s="183" customFormat="1" ht="12" customHeight="1" thickBot="1">
      <c r="A78" s="13" t="s">
        <v>254</v>
      </c>
      <c r="B78" s="109" t="s">
        <v>234</v>
      </c>
      <c r="C78" s="117"/>
    </row>
    <row r="79" spans="1:3" s="183" customFormat="1" ht="12" customHeight="1" thickBot="1">
      <c r="A79" s="204" t="s">
        <v>235</v>
      </c>
      <c r="B79" s="107" t="s">
        <v>255</v>
      </c>
      <c r="C79" s="112">
        <f>SUM(C80:C83)</f>
        <v>0</v>
      </c>
    </row>
    <row r="80" spans="1:3" s="183" customFormat="1" ht="12" customHeight="1">
      <c r="A80" s="187" t="s">
        <v>236</v>
      </c>
      <c r="B80" s="184" t="s">
        <v>237</v>
      </c>
      <c r="C80" s="117"/>
    </row>
    <row r="81" spans="1:3" s="183" customFormat="1" ht="12" customHeight="1">
      <c r="A81" s="188" t="s">
        <v>238</v>
      </c>
      <c r="B81" s="185" t="s">
        <v>239</v>
      </c>
      <c r="C81" s="117"/>
    </row>
    <row r="82" spans="1:3" s="183" customFormat="1" ht="12" customHeight="1">
      <c r="A82" s="188" t="s">
        <v>240</v>
      </c>
      <c r="B82" s="185" t="s">
        <v>241</v>
      </c>
      <c r="C82" s="117"/>
    </row>
    <row r="83" spans="1:3" s="183" customFormat="1" ht="12" customHeight="1" thickBot="1">
      <c r="A83" s="189" t="s">
        <v>242</v>
      </c>
      <c r="B83" s="109" t="s">
        <v>243</v>
      </c>
      <c r="C83" s="117"/>
    </row>
    <row r="84" spans="1:3" s="183" customFormat="1" ht="12" customHeight="1" thickBot="1">
      <c r="A84" s="204" t="s">
        <v>244</v>
      </c>
      <c r="B84" s="107" t="s">
        <v>365</v>
      </c>
      <c r="C84" s="203"/>
    </row>
    <row r="85" spans="1:3" s="183" customFormat="1" ht="13.5" customHeight="1" thickBot="1">
      <c r="A85" s="204" t="s">
        <v>246</v>
      </c>
      <c r="B85" s="107" t="s">
        <v>245</v>
      </c>
      <c r="C85" s="203"/>
    </row>
    <row r="86" spans="1:3" s="183" customFormat="1" ht="15.75" customHeight="1" thickBot="1">
      <c r="A86" s="204" t="s">
        <v>258</v>
      </c>
      <c r="B86" s="190" t="s">
        <v>368</v>
      </c>
      <c r="C86" s="118">
        <v>4420212</v>
      </c>
    </row>
    <row r="87" spans="1:3" s="183" customFormat="1" ht="16.5" customHeight="1" thickBot="1">
      <c r="A87" s="205" t="s">
        <v>367</v>
      </c>
      <c r="B87" s="191" t="s">
        <v>369</v>
      </c>
      <c r="C87" s="118">
        <v>33189905</v>
      </c>
    </row>
    <row r="88" spans="1:3" s="183" customFormat="1" ht="83.25" customHeight="1">
      <c r="A88" s="2"/>
      <c r="B88" s="3"/>
      <c r="C88" s="119"/>
    </row>
    <row r="89" spans="1:3" ht="16.5" customHeight="1">
      <c r="A89" s="220" t="s">
        <v>36</v>
      </c>
      <c r="B89" s="220"/>
      <c r="C89" s="220"/>
    </row>
    <row r="90" spans="1:3" s="192" customFormat="1" ht="16.5" customHeight="1" thickBot="1">
      <c r="A90" s="221"/>
      <c r="B90" s="221"/>
      <c r="C90" s="89" t="s">
        <v>137</v>
      </c>
    </row>
    <row r="91" spans="1:3" ht="37.5" customHeight="1" thickBot="1">
      <c r="A91" s="20" t="s">
        <v>49</v>
      </c>
      <c r="B91" s="21" t="s">
        <v>37</v>
      </c>
      <c r="C91" s="28" t="str">
        <f>+C3</f>
        <v>2016.IVn.évi ksv módosítás</v>
      </c>
    </row>
    <row r="92" spans="1:3" s="182" customFormat="1" ht="12" customHeight="1" thickBot="1">
      <c r="A92" s="24" t="s">
        <v>383</v>
      </c>
      <c r="B92" s="25" t="s">
        <v>384</v>
      </c>
      <c r="C92" s="26" t="s">
        <v>385</v>
      </c>
    </row>
    <row r="93" spans="1:3" ht="12" customHeight="1" thickBot="1">
      <c r="A93" s="19" t="s">
        <v>8</v>
      </c>
      <c r="B93" s="23" t="s">
        <v>327</v>
      </c>
      <c r="C93" s="111">
        <v>28073095</v>
      </c>
    </row>
    <row r="94" spans="1:3" ht="12" customHeight="1">
      <c r="A94" s="14" t="s">
        <v>73</v>
      </c>
      <c r="B94" s="7" t="s">
        <v>38</v>
      </c>
      <c r="C94" s="113">
        <v>13279553</v>
      </c>
    </row>
    <row r="95" spans="1:3" ht="12" customHeight="1">
      <c r="A95" s="11" t="s">
        <v>74</v>
      </c>
      <c r="B95" s="5" t="s">
        <v>121</v>
      </c>
      <c r="C95" s="114">
        <v>2633232</v>
      </c>
    </row>
    <row r="96" spans="1:3" ht="12" customHeight="1">
      <c r="A96" s="11" t="s">
        <v>75</v>
      </c>
      <c r="B96" s="5" t="s">
        <v>95</v>
      </c>
      <c r="C96" s="116">
        <v>8400725</v>
      </c>
    </row>
    <row r="97" spans="1:3" ht="12" customHeight="1">
      <c r="A97" s="11" t="s">
        <v>76</v>
      </c>
      <c r="B97" s="8" t="s">
        <v>122</v>
      </c>
      <c r="C97" s="116">
        <v>875600</v>
      </c>
    </row>
    <row r="98" spans="1:3" ht="12" customHeight="1">
      <c r="A98" s="11" t="s">
        <v>87</v>
      </c>
      <c r="B98" s="16" t="s">
        <v>123</v>
      </c>
      <c r="C98" s="116">
        <v>2883985</v>
      </c>
    </row>
    <row r="99" spans="1:3" ht="12" customHeight="1">
      <c r="A99" s="11" t="s">
        <v>77</v>
      </c>
      <c r="B99" s="5" t="s">
        <v>332</v>
      </c>
      <c r="C99" s="116"/>
    </row>
    <row r="100" spans="1:3" ht="12" customHeight="1">
      <c r="A100" s="11" t="s">
        <v>78</v>
      </c>
      <c r="B100" s="92" t="s">
        <v>331</v>
      </c>
      <c r="C100" s="116"/>
    </row>
    <row r="101" spans="1:3" ht="12" customHeight="1">
      <c r="A101" s="11" t="s">
        <v>88</v>
      </c>
      <c r="B101" s="92" t="s">
        <v>330</v>
      </c>
      <c r="C101" s="116"/>
    </row>
    <row r="102" spans="1:3" ht="12" customHeight="1">
      <c r="A102" s="11" t="s">
        <v>89</v>
      </c>
      <c r="B102" s="90" t="s">
        <v>261</v>
      </c>
      <c r="C102" s="116"/>
    </row>
    <row r="103" spans="1:3" ht="12" customHeight="1">
      <c r="A103" s="11" t="s">
        <v>90</v>
      </c>
      <c r="B103" s="91" t="s">
        <v>262</v>
      </c>
      <c r="C103" s="116"/>
    </row>
    <row r="104" spans="1:3" ht="12" customHeight="1">
      <c r="A104" s="11" t="s">
        <v>91</v>
      </c>
      <c r="B104" s="91" t="s">
        <v>263</v>
      </c>
      <c r="C104" s="116"/>
    </row>
    <row r="105" spans="1:3" ht="12" customHeight="1">
      <c r="A105" s="11" t="s">
        <v>93</v>
      </c>
      <c r="B105" s="90" t="s">
        <v>264</v>
      </c>
      <c r="C105" s="116">
        <v>0</v>
      </c>
    </row>
    <row r="106" spans="1:3" ht="12" customHeight="1">
      <c r="A106" s="11" t="s">
        <v>124</v>
      </c>
      <c r="B106" s="90" t="s">
        <v>265</v>
      </c>
      <c r="C106" s="116"/>
    </row>
    <row r="107" spans="1:3" ht="12" customHeight="1">
      <c r="A107" s="11" t="s">
        <v>259</v>
      </c>
      <c r="B107" s="91" t="s">
        <v>266</v>
      </c>
      <c r="C107" s="116"/>
    </row>
    <row r="108" spans="1:3" ht="12" customHeight="1">
      <c r="A108" s="10" t="s">
        <v>260</v>
      </c>
      <c r="B108" s="92" t="s">
        <v>267</v>
      </c>
      <c r="C108" s="116"/>
    </row>
    <row r="109" spans="1:3" ht="12" customHeight="1">
      <c r="A109" s="11" t="s">
        <v>328</v>
      </c>
      <c r="B109" s="92" t="s">
        <v>268</v>
      </c>
      <c r="C109" s="116"/>
    </row>
    <row r="110" spans="1:3" ht="12" customHeight="1">
      <c r="A110" s="13" t="s">
        <v>329</v>
      </c>
      <c r="B110" s="92" t="s">
        <v>408</v>
      </c>
      <c r="C110" s="116"/>
    </row>
    <row r="111" spans="1:3" ht="12" customHeight="1">
      <c r="A111" s="11" t="s">
        <v>333</v>
      </c>
      <c r="B111" s="8" t="s">
        <v>39</v>
      </c>
      <c r="C111" s="114">
        <v>107745</v>
      </c>
    </row>
    <row r="112" spans="1:3" ht="12" customHeight="1">
      <c r="A112" s="11" t="s">
        <v>334</v>
      </c>
      <c r="B112" s="5" t="s">
        <v>336</v>
      </c>
      <c r="C112" s="114">
        <v>107745</v>
      </c>
    </row>
    <row r="113" spans="1:3" ht="12" customHeight="1" thickBot="1">
      <c r="A113" s="15" t="s">
        <v>335</v>
      </c>
      <c r="B113" s="214" t="s">
        <v>337</v>
      </c>
      <c r="C113" s="120"/>
    </row>
    <row r="114" spans="1:3" ht="12" customHeight="1" thickBot="1">
      <c r="A114" s="211" t="s">
        <v>9</v>
      </c>
      <c r="B114" s="212" t="s">
        <v>269</v>
      </c>
      <c r="C114" s="213">
        <f>+C115+C117+C119</f>
        <v>4405914</v>
      </c>
    </row>
    <row r="115" spans="1:3" ht="12" customHeight="1">
      <c r="A115" s="12" t="s">
        <v>79</v>
      </c>
      <c r="B115" s="5" t="s">
        <v>136</v>
      </c>
      <c r="C115" s="115">
        <v>4405914</v>
      </c>
    </row>
    <row r="116" spans="1:3" ht="12" customHeight="1">
      <c r="A116" s="12" t="s">
        <v>80</v>
      </c>
      <c r="B116" s="9" t="s">
        <v>273</v>
      </c>
      <c r="C116" s="115"/>
    </row>
    <row r="117" spans="1:3" ht="12" customHeight="1">
      <c r="A117" s="12" t="s">
        <v>81</v>
      </c>
      <c r="B117" s="9" t="s">
        <v>125</v>
      </c>
      <c r="C117" s="114"/>
    </row>
    <row r="118" spans="1:3" ht="12" customHeight="1">
      <c r="A118" s="12" t="s">
        <v>82</v>
      </c>
      <c r="B118" s="9" t="s">
        <v>274</v>
      </c>
      <c r="C118" s="100"/>
    </row>
    <row r="119" spans="1:3" ht="12" customHeight="1">
      <c r="A119" s="12" t="s">
        <v>83</v>
      </c>
      <c r="B119" s="109" t="s">
        <v>139</v>
      </c>
      <c r="C119" s="100">
        <v>0</v>
      </c>
    </row>
    <row r="120" spans="1:3" ht="12" customHeight="1">
      <c r="A120" s="12" t="s">
        <v>92</v>
      </c>
      <c r="B120" s="108" t="s">
        <v>317</v>
      </c>
      <c r="C120" s="100"/>
    </row>
    <row r="121" spans="1:3" ht="12" customHeight="1">
      <c r="A121" s="12" t="s">
        <v>94</v>
      </c>
      <c r="B121" s="180" t="s">
        <v>279</v>
      </c>
      <c r="C121" s="100"/>
    </row>
    <row r="122" spans="1:3" ht="15.75">
      <c r="A122" s="12" t="s">
        <v>126</v>
      </c>
      <c r="B122" s="91" t="s">
        <v>263</v>
      </c>
      <c r="C122" s="100"/>
    </row>
    <row r="123" spans="1:3" ht="12" customHeight="1">
      <c r="A123" s="12" t="s">
        <v>127</v>
      </c>
      <c r="B123" s="91" t="s">
        <v>278</v>
      </c>
      <c r="C123" s="100"/>
    </row>
    <row r="124" spans="1:3" ht="12" customHeight="1">
      <c r="A124" s="12" t="s">
        <v>128</v>
      </c>
      <c r="B124" s="91" t="s">
        <v>277</v>
      </c>
      <c r="C124" s="100"/>
    </row>
    <row r="125" spans="1:3" ht="12" customHeight="1">
      <c r="A125" s="12" t="s">
        <v>270</v>
      </c>
      <c r="B125" s="91" t="s">
        <v>266</v>
      </c>
      <c r="C125" s="100"/>
    </row>
    <row r="126" spans="1:3" ht="12" customHeight="1">
      <c r="A126" s="12" t="s">
        <v>271</v>
      </c>
      <c r="B126" s="91" t="s">
        <v>276</v>
      </c>
      <c r="C126" s="100">
        <v>0</v>
      </c>
    </row>
    <row r="127" spans="1:3" ht="16.5" thickBot="1">
      <c r="A127" s="10" t="s">
        <v>272</v>
      </c>
      <c r="B127" s="91" t="s">
        <v>275</v>
      </c>
      <c r="C127" s="101"/>
    </row>
    <row r="128" spans="1:3" ht="12" customHeight="1" thickBot="1">
      <c r="A128" s="17" t="s">
        <v>10</v>
      </c>
      <c r="B128" s="79" t="s">
        <v>338</v>
      </c>
      <c r="C128" s="112">
        <v>32586754</v>
      </c>
    </row>
    <row r="129" spans="1:3" ht="12" customHeight="1" thickBot="1">
      <c r="A129" s="17" t="s">
        <v>11</v>
      </c>
      <c r="B129" s="79" t="s">
        <v>339</v>
      </c>
      <c r="C129" s="112">
        <f>+C130+C131+C132</f>
        <v>0</v>
      </c>
    </row>
    <row r="130" spans="1:3" ht="12" customHeight="1">
      <c r="A130" s="12" t="s">
        <v>173</v>
      </c>
      <c r="B130" s="9" t="s">
        <v>346</v>
      </c>
      <c r="C130" s="100"/>
    </row>
    <row r="131" spans="1:3" ht="12" customHeight="1">
      <c r="A131" s="12" t="s">
        <v>176</v>
      </c>
      <c r="B131" s="9" t="s">
        <v>347</v>
      </c>
      <c r="C131" s="100"/>
    </row>
    <row r="132" spans="1:3" ht="12" customHeight="1" thickBot="1">
      <c r="A132" s="10" t="s">
        <v>177</v>
      </c>
      <c r="B132" s="9" t="s">
        <v>348</v>
      </c>
      <c r="C132" s="100"/>
    </row>
    <row r="133" spans="1:3" ht="12" customHeight="1" thickBot="1">
      <c r="A133" s="17" t="s">
        <v>12</v>
      </c>
      <c r="B133" s="79" t="s">
        <v>340</v>
      </c>
      <c r="C133" s="112">
        <f>SUM(C134:C139)</f>
        <v>0</v>
      </c>
    </row>
    <row r="134" spans="1:3" ht="12" customHeight="1">
      <c r="A134" s="12" t="s">
        <v>66</v>
      </c>
      <c r="B134" s="6" t="s">
        <v>349</v>
      </c>
      <c r="C134" s="100"/>
    </row>
    <row r="135" spans="1:3" ht="12" customHeight="1">
      <c r="A135" s="12" t="s">
        <v>67</v>
      </c>
      <c r="B135" s="6" t="s">
        <v>341</v>
      </c>
      <c r="C135" s="100"/>
    </row>
    <row r="136" spans="1:3" ht="12" customHeight="1">
      <c r="A136" s="12" t="s">
        <v>68</v>
      </c>
      <c r="B136" s="6" t="s">
        <v>342</v>
      </c>
      <c r="C136" s="100"/>
    </row>
    <row r="137" spans="1:3" ht="12" customHeight="1">
      <c r="A137" s="12" t="s">
        <v>113</v>
      </c>
      <c r="B137" s="6" t="s">
        <v>343</v>
      </c>
      <c r="C137" s="100"/>
    </row>
    <row r="138" spans="1:3" ht="12" customHeight="1">
      <c r="A138" s="12" t="s">
        <v>114</v>
      </c>
      <c r="B138" s="6" t="s">
        <v>344</v>
      </c>
      <c r="C138" s="100"/>
    </row>
    <row r="139" spans="1:3" ht="12" customHeight="1" thickBot="1">
      <c r="A139" s="10" t="s">
        <v>115</v>
      </c>
      <c r="B139" s="6" t="s">
        <v>345</v>
      </c>
      <c r="C139" s="100"/>
    </row>
    <row r="140" spans="1:3" ht="12" customHeight="1" thickBot="1">
      <c r="A140" s="17" t="s">
        <v>13</v>
      </c>
      <c r="B140" s="79" t="s">
        <v>353</v>
      </c>
      <c r="C140" s="118">
        <f>+C141+C142+C143+C144</f>
        <v>603151</v>
      </c>
    </row>
    <row r="141" spans="1:3" ht="12" customHeight="1">
      <c r="A141" s="12" t="s">
        <v>69</v>
      </c>
      <c r="B141" s="6" t="s">
        <v>280</v>
      </c>
      <c r="C141" s="100"/>
    </row>
    <row r="142" spans="1:3" ht="12" customHeight="1">
      <c r="A142" s="12" t="s">
        <v>70</v>
      </c>
      <c r="B142" s="6" t="s">
        <v>281</v>
      </c>
      <c r="C142" s="100">
        <v>603151</v>
      </c>
    </row>
    <row r="143" spans="1:3" ht="12" customHeight="1">
      <c r="A143" s="12" t="s">
        <v>197</v>
      </c>
      <c r="B143" s="6" t="s">
        <v>354</v>
      </c>
      <c r="C143" s="100"/>
    </row>
    <row r="144" spans="1:3" ht="12" customHeight="1" thickBot="1">
      <c r="A144" s="10" t="s">
        <v>198</v>
      </c>
      <c r="B144" s="4" t="s">
        <v>300</v>
      </c>
      <c r="C144" s="100"/>
    </row>
    <row r="145" spans="1:3" ht="12" customHeight="1" thickBot="1">
      <c r="A145" s="17" t="s">
        <v>14</v>
      </c>
      <c r="B145" s="79" t="s">
        <v>355</v>
      </c>
      <c r="C145" s="121">
        <f>SUM(C146:C150)</f>
        <v>0</v>
      </c>
    </row>
    <row r="146" spans="1:3" ht="12" customHeight="1">
      <c r="A146" s="12" t="s">
        <v>71</v>
      </c>
      <c r="B146" s="6" t="s">
        <v>350</v>
      </c>
      <c r="C146" s="100"/>
    </row>
    <row r="147" spans="1:3" ht="12" customHeight="1">
      <c r="A147" s="12" t="s">
        <v>72</v>
      </c>
      <c r="B147" s="6" t="s">
        <v>357</v>
      </c>
      <c r="C147" s="100"/>
    </row>
    <row r="148" spans="1:3" ht="12" customHeight="1">
      <c r="A148" s="12" t="s">
        <v>209</v>
      </c>
      <c r="B148" s="6" t="s">
        <v>352</v>
      </c>
      <c r="C148" s="100"/>
    </row>
    <row r="149" spans="1:3" ht="12" customHeight="1">
      <c r="A149" s="12" t="s">
        <v>210</v>
      </c>
      <c r="B149" s="6" t="s">
        <v>358</v>
      </c>
      <c r="C149" s="100"/>
    </row>
    <row r="150" spans="1:3" ht="12" customHeight="1" thickBot="1">
      <c r="A150" s="12" t="s">
        <v>356</v>
      </c>
      <c r="B150" s="6" t="s">
        <v>359</v>
      </c>
      <c r="C150" s="100"/>
    </row>
    <row r="151" spans="1:3" ht="12" customHeight="1" thickBot="1">
      <c r="A151" s="17" t="s">
        <v>15</v>
      </c>
      <c r="B151" s="79" t="s">
        <v>360</v>
      </c>
      <c r="C151" s="215"/>
    </row>
    <row r="152" spans="1:3" ht="12" customHeight="1" thickBot="1">
      <c r="A152" s="17" t="s">
        <v>16</v>
      </c>
      <c r="B152" s="79" t="s">
        <v>361</v>
      </c>
      <c r="C152" s="215"/>
    </row>
    <row r="153" spans="1:9" ht="15" customHeight="1" thickBot="1">
      <c r="A153" s="17" t="s">
        <v>17</v>
      </c>
      <c r="B153" s="79" t="s">
        <v>363</v>
      </c>
      <c r="C153" s="193">
        <f>+C129+C133+C140+C145+C151+C152</f>
        <v>603151</v>
      </c>
      <c r="F153" s="194"/>
      <c r="G153" s="195"/>
      <c r="H153" s="195"/>
      <c r="I153" s="195"/>
    </row>
    <row r="154" spans="1:3" s="183" customFormat="1" ht="12.75" customHeight="1" thickBot="1">
      <c r="A154" s="110" t="s">
        <v>18</v>
      </c>
      <c r="B154" s="169" t="s">
        <v>362</v>
      </c>
      <c r="C154" s="193">
        <f>+C128+C153</f>
        <v>33189905</v>
      </c>
    </row>
    <row r="155" ht="7.5" customHeight="1"/>
    <row r="156" spans="1:3" ht="15.75">
      <c r="A156" s="222" t="s">
        <v>282</v>
      </c>
      <c r="B156" s="222"/>
      <c r="C156" s="222"/>
    </row>
    <row r="157" spans="1:3" ht="15" customHeight="1" thickBot="1">
      <c r="A157" s="219" t="s">
        <v>101</v>
      </c>
      <c r="B157" s="219"/>
      <c r="C157" s="122" t="s">
        <v>137</v>
      </c>
    </row>
    <row r="158" spans="1:4" ht="13.5" customHeight="1" thickBot="1">
      <c r="A158" s="17">
        <v>1</v>
      </c>
      <c r="B158" s="22" t="s">
        <v>364</v>
      </c>
      <c r="C158" s="112">
        <v>0</v>
      </c>
      <c r="D158" s="196"/>
    </row>
    <row r="159" spans="1:3" ht="27.75" customHeight="1" thickBot="1">
      <c r="A159" s="17" t="s">
        <v>9</v>
      </c>
      <c r="B159" s="22" t="s">
        <v>370</v>
      </c>
      <c r="C159" s="112"/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Árpás Önkormányzat
2016. ÉVI KÖLTSÉGVETÉSÉNEK ÖSSZEVONT MÉRLEGE&amp;10
&amp;R&amp;"Times New Roman CE,Félkövér dőlt"&amp;11 1.1. melléklet a 2/2016. (II.20.) Sz.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4">
      <selection activeCell="B38" sqref="B38"/>
    </sheetView>
  </sheetViews>
  <sheetFormatPr defaultColWidth="9.00390625" defaultRowHeight="12.75"/>
  <cols>
    <col min="1" max="1" width="6.875" style="38" customWidth="1"/>
    <col min="2" max="2" width="55.125" style="95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9.75" customHeight="1">
      <c r="B1" s="134" t="s">
        <v>105</v>
      </c>
      <c r="C1" s="135"/>
      <c r="D1" s="135"/>
      <c r="E1" s="135"/>
      <c r="F1" s="225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4.25" thickBot="1">
      <c r="E2" s="136" t="s">
        <v>402</v>
      </c>
      <c r="F2" s="225"/>
    </row>
    <row r="3" spans="1:6" ht="18" customHeight="1" thickBot="1">
      <c r="A3" s="223" t="s">
        <v>49</v>
      </c>
      <c r="B3" s="137" t="s">
        <v>41</v>
      </c>
      <c r="C3" s="138"/>
      <c r="D3" s="137" t="s">
        <v>42</v>
      </c>
      <c r="E3" s="139"/>
      <c r="F3" s="225"/>
    </row>
    <row r="4" spans="1:6" s="140" customFormat="1" ht="35.25" customHeight="1" thickBot="1">
      <c r="A4" s="224"/>
      <c r="B4" s="96" t="s">
        <v>43</v>
      </c>
      <c r="C4" s="97" t="s">
        <v>407</v>
      </c>
      <c r="D4" s="96" t="s">
        <v>43</v>
      </c>
      <c r="E4" s="34" t="str">
        <f>+C4</f>
        <v>2016.IV.n.évi módosítás</v>
      </c>
      <c r="F4" s="225"/>
    </row>
    <row r="5" spans="1:6" s="145" customFormat="1" ht="12" customHeight="1" thickBot="1">
      <c r="A5" s="141" t="s">
        <v>383</v>
      </c>
      <c r="B5" s="142" t="s">
        <v>384</v>
      </c>
      <c r="C5" s="143" t="s">
        <v>385</v>
      </c>
      <c r="D5" s="142" t="s">
        <v>387</v>
      </c>
      <c r="E5" s="144" t="s">
        <v>386</v>
      </c>
      <c r="F5" s="225"/>
    </row>
    <row r="6" spans="1:6" ht="12.75" customHeight="1">
      <c r="A6" s="146" t="s">
        <v>8</v>
      </c>
      <c r="B6" s="147" t="s">
        <v>283</v>
      </c>
      <c r="C6" s="123">
        <v>15722163</v>
      </c>
      <c r="D6" s="147" t="s">
        <v>44</v>
      </c>
      <c r="E6" s="129">
        <v>13279553</v>
      </c>
      <c r="F6" s="225"/>
    </row>
    <row r="7" spans="1:6" ht="12.75" customHeight="1">
      <c r="A7" s="148" t="s">
        <v>9</v>
      </c>
      <c r="B7" s="149" t="s">
        <v>284</v>
      </c>
      <c r="C7" s="124">
        <v>8351773</v>
      </c>
      <c r="D7" s="149" t="s">
        <v>121</v>
      </c>
      <c r="E7" s="130">
        <v>2633232</v>
      </c>
      <c r="F7" s="225"/>
    </row>
    <row r="8" spans="1:6" ht="12.75" customHeight="1">
      <c r="A8" s="148" t="s">
        <v>10</v>
      </c>
      <c r="B8" s="149" t="s">
        <v>304</v>
      </c>
      <c r="C8" s="124"/>
      <c r="D8" s="149" t="s">
        <v>142</v>
      </c>
      <c r="E8" s="130">
        <v>8400725</v>
      </c>
      <c r="F8" s="225"/>
    </row>
    <row r="9" spans="1:6" ht="12.75" customHeight="1">
      <c r="A9" s="148" t="s">
        <v>11</v>
      </c>
      <c r="B9" s="149" t="s">
        <v>112</v>
      </c>
      <c r="C9" s="124">
        <v>3082736</v>
      </c>
      <c r="D9" s="149" t="s">
        <v>122</v>
      </c>
      <c r="E9" s="130">
        <v>875600</v>
      </c>
      <c r="F9" s="225"/>
    </row>
    <row r="10" spans="1:6" ht="12.75" customHeight="1">
      <c r="A10" s="148" t="s">
        <v>12</v>
      </c>
      <c r="B10" s="150" t="s">
        <v>310</v>
      </c>
      <c r="C10" s="124">
        <v>1613021</v>
      </c>
      <c r="D10" s="149" t="s">
        <v>123</v>
      </c>
      <c r="E10" s="130">
        <v>2883985</v>
      </c>
      <c r="F10" s="225"/>
    </row>
    <row r="11" spans="1:6" ht="12.75" customHeight="1">
      <c r="A11" s="148" t="s">
        <v>13</v>
      </c>
      <c r="B11" s="149" t="s">
        <v>285</v>
      </c>
      <c r="C11" s="125"/>
      <c r="D11" s="149" t="s">
        <v>39</v>
      </c>
      <c r="E11" s="130">
        <v>107745</v>
      </c>
      <c r="F11" s="225"/>
    </row>
    <row r="12" spans="1:6" ht="12.75" customHeight="1">
      <c r="A12" s="148" t="s">
        <v>14</v>
      </c>
      <c r="B12" s="149" t="s">
        <v>371</v>
      </c>
      <c r="C12" s="124"/>
      <c r="D12" s="32"/>
      <c r="E12" s="130"/>
      <c r="F12" s="225"/>
    </row>
    <row r="13" spans="1:6" ht="12.75" customHeight="1">
      <c r="A13" s="148" t="s">
        <v>15</v>
      </c>
      <c r="B13" s="32"/>
      <c r="C13" s="124"/>
      <c r="D13" s="32"/>
      <c r="E13" s="130"/>
      <c r="F13" s="225"/>
    </row>
    <row r="14" spans="1:6" ht="12.75" customHeight="1">
      <c r="A14" s="148" t="s">
        <v>16</v>
      </c>
      <c r="B14" s="197"/>
      <c r="C14" s="125"/>
      <c r="D14" s="32"/>
      <c r="E14" s="130"/>
      <c r="F14" s="225"/>
    </row>
    <row r="15" spans="1:6" ht="12.75" customHeight="1">
      <c r="A15" s="148" t="s">
        <v>17</v>
      </c>
      <c r="B15" s="32"/>
      <c r="C15" s="124"/>
      <c r="D15" s="32"/>
      <c r="E15" s="130"/>
      <c r="F15" s="225"/>
    </row>
    <row r="16" spans="1:6" ht="12.75" customHeight="1">
      <c r="A16" s="148" t="s">
        <v>18</v>
      </c>
      <c r="B16" s="32"/>
      <c r="C16" s="124"/>
      <c r="D16" s="32"/>
      <c r="E16" s="130"/>
      <c r="F16" s="225"/>
    </row>
    <row r="17" spans="1:6" ht="12.75" customHeight="1" thickBot="1">
      <c r="A17" s="148" t="s">
        <v>19</v>
      </c>
      <c r="B17" s="39"/>
      <c r="C17" s="126"/>
      <c r="D17" s="32"/>
      <c r="E17" s="131"/>
      <c r="F17" s="225"/>
    </row>
    <row r="18" spans="1:6" ht="15.75" customHeight="1" thickBot="1">
      <c r="A18" s="151" t="s">
        <v>20</v>
      </c>
      <c r="B18" s="80" t="s">
        <v>372</v>
      </c>
      <c r="C18" s="127">
        <f>SUM(C6:C17)</f>
        <v>28769693</v>
      </c>
      <c r="D18" s="80" t="s">
        <v>291</v>
      </c>
      <c r="E18" s="132">
        <v>28180840</v>
      </c>
      <c r="F18" s="225"/>
    </row>
    <row r="19" spans="1:6" ht="12.75" customHeight="1">
      <c r="A19" s="152" t="s">
        <v>21</v>
      </c>
      <c r="B19" s="153" t="s">
        <v>288</v>
      </c>
      <c r="C19" s="217"/>
      <c r="D19" s="154" t="s">
        <v>405</v>
      </c>
      <c r="E19" s="133">
        <v>603151</v>
      </c>
      <c r="F19" s="225"/>
    </row>
    <row r="20" spans="1:6" ht="12.75" customHeight="1">
      <c r="A20" s="155" t="s">
        <v>22</v>
      </c>
      <c r="B20" s="154" t="s">
        <v>134</v>
      </c>
      <c r="C20" s="49">
        <v>3781000</v>
      </c>
      <c r="D20" s="154" t="s">
        <v>290</v>
      </c>
      <c r="E20" s="50"/>
      <c r="F20" s="225"/>
    </row>
    <row r="21" spans="1:6" ht="12.75" customHeight="1">
      <c r="A21" s="155" t="s">
        <v>23</v>
      </c>
      <c r="B21" s="154" t="s">
        <v>135</v>
      </c>
      <c r="C21" s="49"/>
      <c r="D21" s="154" t="s">
        <v>103</v>
      </c>
      <c r="E21" s="50"/>
      <c r="F21" s="225"/>
    </row>
    <row r="22" spans="1:6" ht="12.75" customHeight="1">
      <c r="A22" s="155" t="s">
        <v>24</v>
      </c>
      <c r="B22" s="154" t="s">
        <v>140</v>
      </c>
      <c r="C22" s="49"/>
      <c r="D22" s="154" t="s">
        <v>104</v>
      </c>
      <c r="E22" s="50"/>
      <c r="F22" s="225"/>
    </row>
    <row r="23" spans="1:6" ht="12.75" customHeight="1">
      <c r="A23" s="155" t="s">
        <v>25</v>
      </c>
      <c r="B23" s="154" t="s">
        <v>141</v>
      </c>
      <c r="C23" s="49">
        <v>639212</v>
      </c>
      <c r="D23" s="153" t="s">
        <v>143</v>
      </c>
      <c r="E23" s="50"/>
      <c r="F23" s="225"/>
    </row>
    <row r="24" spans="1:6" ht="12.75" customHeight="1">
      <c r="A24" s="155" t="s">
        <v>26</v>
      </c>
      <c r="B24" s="154" t="s">
        <v>289</v>
      </c>
      <c r="C24" s="156">
        <f>+C25+C26</f>
        <v>0</v>
      </c>
      <c r="D24" s="154" t="s">
        <v>130</v>
      </c>
      <c r="E24" s="50"/>
      <c r="F24" s="225"/>
    </row>
    <row r="25" spans="1:6" ht="12.75" customHeight="1">
      <c r="A25" s="152" t="s">
        <v>27</v>
      </c>
      <c r="B25" s="153" t="s">
        <v>286</v>
      </c>
      <c r="C25" s="128"/>
      <c r="D25" s="147" t="s">
        <v>354</v>
      </c>
      <c r="E25" s="133"/>
      <c r="F25" s="225"/>
    </row>
    <row r="26" spans="1:6" ht="12.75" customHeight="1">
      <c r="A26" s="155" t="s">
        <v>28</v>
      </c>
      <c r="B26" s="154" t="s">
        <v>287</v>
      </c>
      <c r="C26" s="49"/>
      <c r="D26" s="149" t="s">
        <v>360</v>
      </c>
      <c r="E26" s="50"/>
      <c r="F26" s="225"/>
    </row>
    <row r="27" spans="1:6" ht="12.75" customHeight="1">
      <c r="A27" s="148" t="s">
        <v>29</v>
      </c>
      <c r="B27" s="154" t="s">
        <v>365</v>
      </c>
      <c r="C27" s="49"/>
      <c r="D27" s="149" t="s">
        <v>361</v>
      </c>
      <c r="E27" s="50"/>
      <c r="F27" s="225"/>
    </row>
    <row r="28" spans="1:6" ht="12.75" customHeight="1" thickBot="1">
      <c r="A28" s="172" t="s">
        <v>30</v>
      </c>
      <c r="B28" s="153" t="s">
        <v>245</v>
      </c>
      <c r="C28" s="128"/>
      <c r="D28" s="199"/>
      <c r="E28" s="133"/>
      <c r="F28" s="225"/>
    </row>
    <row r="29" spans="1:6" ht="15.75" customHeight="1" thickBot="1">
      <c r="A29" s="151" t="s">
        <v>31</v>
      </c>
      <c r="B29" s="80" t="s">
        <v>373</v>
      </c>
      <c r="C29" s="127">
        <v>4420212</v>
      </c>
      <c r="D29" s="80" t="s">
        <v>375</v>
      </c>
      <c r="E29" s="132">
        <f>SUM(E19:E28)</f>
        <v>603151</v>
      </c>
      <c r="F29" s="225"/>
    </row>
    <row r="30" spans="1:6" ht="13.5" thickBot="1">
      <c r="A30" s="151" t="s">
        <v>32</v>
      </c>
      <c r="B30" s="157" t="s">
        <v>374</v>
      </c>
      <c r="C30" s="158">
        <f>+C18+C29</f>
        <v>33189905</v>
      </c>
      <c r="D30" s="157" t="s">
        <v>376</v>
      </c>
      <c r="E30" s="158">
        <v>28783991</v>
      </c>
      <c r="F30" s="225"/>
    </row>
    <row r="31" spans="1:6" ht="13.5" thickBot="1">
      <c r="A31" s="151" t="s">
        <v>33</v>
      </c>
      <c r="B31" s="157" t="s">
        <v>107</v>
      </c>
      <c r="C31" s="158" t="str">
        <f>IF(C18-E18&lt;0,E18-C18,"-")</f>
        <v>-</v>
      </c>
      <c r="D31" s="157" t="s">
        <v>108</v>
      </c>
      <c r="E31" s="158"/>
      <c r="F31" s="225"/>
    </row>
    <row r="32" spans="1:6" ht="13.5" thickBot="1">
      <c r="A32" s="151" t="s">
        <v>34</v>
      </c>
      <c r="B32" s="157" t="s">
        <v>144</v>
      </c>
      <c r="C32" s="158" t="str">
        <f>IF(C18+C29-E30&lt;0,E30-(C18+C29),"-")</f>
        <v>-</v>
      </c>
      <c r="D32" s="157" t="s">
        <v>145</v>
      </c>
      <c r="E32" s="158"/>
      <c r="F32" s="225"/>
    </row>
    <row r="33" spans="2:4" ht="18.75">
      <c r="B33" s="226"/>
      <c r="C33" s="226"/>
      <c r="D33" s="22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&amp;C2.1 sz. melléklet a 2/2016. (II.20.) sz. önkormányzati rendelethez&amp;R&amp;"Times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4">
      <selection activeCell="E32" sqref="E32"/>
    </sheetView>
  </sheetViews>
  <sheetFormatPr defaultColWidth="9.00390625" defaultRowHeight="12.75"/>
  <cols>
    <col min="1" max="1" width="6.875" style="38" customWidth="1"/>
    <col min="2" max="2" width="55.125" style="95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1.5">
      <c r="B1" s="134" t="s">
        <v>106</v>
      </c>
      <c r="C1" s="135"/>
      <c r="D1" s="135"/>
      <c r="E1" s="135"/>
      <c r="F1" s="225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5:6" ht="14.25" thickBot="1">
      <c r="E2" s="136" t="s">
        <v>402</v>
      </c>
      <c r="F2" s="225"/>
    </row>
    <row r="3" spans="1:6" ht="13.5" thickBot="1">
      <c r="A3" s="227" t="s">
        <v>49</v>
      </c>
      <c r="B3" s="137" t="s">
        <v>41</v>
      </c>
      <c r="C3" s="138"/>
      <c r="D3" s="137" t="s">
        <v>42</v>
      </c>
      <c r="E3" s="139"/>
      <c r="F3" s="225"/>
    </row>
    <row r="4" spans="1:6" s="140" customFormat="1" ht="24.75" thickBot="1">
      <c r="A4" s="228"/>
      <c r="B4" s="96" t="s">
        <v>43</v>
      </c>
      <c r="C4" s="97" t="str">
        <f>+'2.1.sz.mell  '!C4</f>
        <v>2016.IV.n.évi módosítás</v>
      </c>
      <c r="D4" s="96" t="s">
        <v>43</v>
      </c>
      <c r="E4" s="97" t="str">
        <f>+'2.1.sz.mell  '!C4</f>
        <v>2016.IV.n.évi módosítás</v>
      </c>
      <c r="F4" s="225"/>
    </row>
    <row r="5" spans="1:6" s="140" customFormat="1" ht="13.5" thickBot="1">
      <c r="A5" s="141" t="s">
        <v>383</v>
      </c>
      <c r="B5" s="142" t="s">
        <v>384</v>
      </c>
      <c r="C5" s="143" t="s">
        <v>385</v>
      </c>
      <c r="D5" s="142" t="s">
        <v>387</v>
      </c>
      <c r="E5" s="144" t="s">
        <v>386</v>
      </c>
      <c r="F5" s="225"/>
    </row>
    <row r="6" spans="1:6" ht="12.75" customHeight="1">
      <c r="A6" s="146" t="s">
        <v>8</v>
      </c>
      <c r="B6" s="147" t="s">
        <v>292</v>
      </c>
      <c r="C6" s="123"/>
      <c r="D6" s="147" t="s">
        <v>136</v>
      </c>
      <c r="E6" s="129">
        <v>4405914</v>
      </c>
      <c r="F6" s="225"/>
    </row>
    <row r="7" spans="1:6" ht="12.75">
      <c r="A7" s="148" t="s">
        <v>9</v>
      </c>
      <c r="B7" s="149" t="s">
        <v>293</v>
      </c>
      <c r="C7" s="124"/>
      <c r="D7" s="149" t="s">
        <v>298</v>
      </c>
      <c r="E7" s="130"/>
      <c r="F7" s="225"/>
    </row>
    <row r="8" spans="1:6" ht="12.75" customHeight="1">
      <c r="A8" s="148" t="s">
        <v>10</v>
      </c>
      <c r="B8" s="149" t="s">
        <v>1</v>
      </c>
      <c r="C8" s="124"/>
      <c r="D8" s="149" t="s">
        <v>125</v>
      </c>
      <c r="E8" s="130"/>
      <c r="F8" s="225"/>
    </row>
    <row r="9" spans="1:6" ht="12.75" customHeight="1">
      <c r="A9" s="148" t="s">
        <v>11</v>
      </c>
      <c r="B9" s="149" t="s">
        <v>294</v>
      </c>
      <c r="C9" s="124"/>
      <c r="D9" s="149" t="s">
        <v>299</v>
      </c>
      <c r="E9" s="130"/>
      <c r="F9" s="225"/>
    </row>
    <row r="10" spans="1:6" ht="12.75" customHeight="1">
      <c r="A10" s="148" t="s">
        <v>12</v>
      </c>
      <c r="B10" s="149" t="s">
        <v>295</v>
      </c>
      <c r="C10" s="124"/>
      <c r="D10" s="149" t="s">
        <v>139</v>
      </c>
      <c r="E10" s="130">
        <v>0</v>
      </c>
      <c r="F10" s="225"/>
    </row>
    <row r="11" spans="1:6" ht="12.75" customHeight="1">
      <c r="A11" s="148" t="s">
        <v>13</v>
      </c>
      <c r="B11" s="149" t="s">
        <v>296</v>
      </c>
      <c r="C11" s="125"/>
      <c r="D11" s="200"/>
      <c r="E11" s="130"/>
      <c r="F11" s="225"/>
    </row>
    <row r="12" spans="1:6" ht="12.75" customHeight="1">
      <c r="A12" s="148" t="s">
        <v>14</v>
      </c>
      <c r="B12" s="32"/>
      <c r="C12" s="124"/>
      <c r="D12" s="200"/>
      <c r="E12" s="130"/>
      <c r="F12" s="225"/>
    </row>
    <row r="13" spans="1:6" ht="12.75" customHeight="1">
      <c r="A13" s="148" t="s">
        <v>15</v>
      </c>
      <c r="B13" s="32"/>
      <c r="C13" s="124"/>
      <c r="D13" s="201"/>
      <c r="E13" s="130"/>
      <c r="F13" s="225"/>
    </row>
    <row r="14" spans="1:6" ht="12.75" customHeight="1">
      <c r="A14" s="148" t="s">
        <v>16</v>
      </c>
      <c r="B14" s="198"/>
      <c r="C14" s="125"/>
      <c r="D14" s="200"/>
      <c r="E14" s="130"/>
      <c r="F14" s="225"/>
    </row>
    <row r="15" spans="1:6" ht="12.75">
      <c r="A15" s="148" t="s">
        <v>17</v>
      </c>
      <c r="B15" s="32"/>
      <c r="C15" s="125"/>
      <c r="D15" s="200"/>
      <c r="E15" s="130"/>
      <c r="F15" s="225"/>
    </row>
    <row r="16" spans="1:6" ht="12.75" customHeight="1" thickBot="1">
      <c r="A16" s="172" t="s">
        <v>18</v>
      </c>
      <c r="B16" s="199"/>
      <c r="C16" s="174"/>
      <c r="D16" s="173" t="s">
        <v>39</v>
      </c>
      <c r="E16" s="168"/>
      <c r="F16" s="225"/>
    </row>
    <row r="17" spans="1:6" ht="15.75" customHeight="1" thickBot="1">
      <c r="A17" s="151" t="s">
        <v>19</v>
      </c>
      <c r="B17" s="80" t="s">
        <v>305</v>
      </c>
      <c r="C17" s="127">
        <f>+C6+C8+C9+C11+C12+C13+C14+C15+C16</f>
        <v>0</v>
      </c>
      <c r="D17" s="80" t="s">
        <v>306</v>
      </c>
      <c r="E17" s="132">
        <f>+E6+E8+E10+E11+E12+E13+E14+E15+E16</f>
        <v>4405914</v>
      </c>
      <c r="F17" s="225"/>
    </row>
    <row r="18" spans="1:6" ht="12.75" customHeight="1">
      <c r="A18" s="146" t="s">
        <v>20</v>
      </c>
      <c r="B18" s="160" t="s">
        <v>157</v>
      </c>
      <c r="C18" s="167">
        <f>+C19+C20+C21+C22+C23</f>
        <v>0</v>
      </c>
      <c r="D18" s="154" t="s">
        <v>129</v>
      </c>
      <c r="E18" s="48"/>
      <c r="F18" s="225"/>
    </row>
    <row r="19" spans="1:6" ht="12.75" customHeight="1">
      <c r="A19" s="148" t="s">
        <v>21</v>
      </c>
      <c r="B19" s="161" t="s">
        <v>146</v>
      </c>
      <c r="C19" s="49"/>
      <c r="D19" s="154" t="s">
        <v>132</v>
      </c>
      <c r="E19" s="50"/>
      <c r="F19" s="225"/>
    </row>
    <row r="20" spans="1:6" ht="12.75" customHeight="1">
      <c r="A20" s="146" t="s">
        <v>22</v>
      </c>
      <c r="B20" s="161" t="s">
        <v>147</v>
      </c>
      <c r="C20" s="49"/>
      <c r="D20" s="154" t="s">
        <v>103</v>
      </c>
      <c r="E20" s="50"/>
      <c r="F20" s="225"/>
    </row>
    <row r="21" spans="1:6" ht="12.75" customHeight="1">
      <c r="A21" s="148" t="s">
        <v>23</v>
      </c>
      <c r="B21" s="161" t="s">
        <v>148</v>
      </c>
      <c r="C21" s="49"/>
      <c r="D21" s="154" t="s">
        <v>104</v>
      </c>
      <c r="E21" s="50"/>
      <c r="F21" s="225"/>
    </row>
    <row r="22" spans="1:6" ht="12.75" customHeight="1">
      <c r="A22" s="146" t="s">
        <v>24</v>
      </c>
      <c r="B22" s="161" t="s">
        <v>149</v>
      </c>
      <c r="C22" s="49"/>
      <c r="D22" s="153" t="s">
        <v>143</v>
      </c>
      <c r="E22" s="50"/>
      <c r="F22" s="225"/>
    </row>
    <row r="23" spans="1:6" ht="12.75" customHeight="1">
      <c r="A23" s="148" t="s">
        <v>25</v>
      </c>
      <c r="B23" s="162" t="s">
        <v>150</v>
      </c>
      <c r="C23" s="49"/>
      <c r="D23" s="154" t="s">
        <v>133</v>
      </c>
      <c r="E23" s="50"/>
      <c r="F23" s="225"/>
    </row>
    <row r="24" spans="1:6" ht="12.75" customHeight="1">
      <c r="A24" s="146" t="s">
        <v>26</v>
      </c>
      <c r="B24" s="163" t="s">
        <v>151</v>
      </c>
      <c r="C24" s="156">
        <f>+C25+C26+C27+C28+C29</f>
        <v>0</v>
      </c>
      <c r="D24" s="164" t="s">
        <v>131</v>
      </c>
      <c r="E24" s="50"/>
      <c r="F24" s="225"/>
    </row>
    <row r="25" spans="1:6" ht="12.75" customHeight="1">
      <c r="A25" s="148" t="s">
        <v>27</v>
      </c>
      <c r="B25" s="162" t="s">
        <v>152</v>
      </c>
      <c r="C25" s="49"/>
      <c r="D25" s="164" t="s">
        <v>300</v>
      </c>
      <c r="E25" s="50"/>
      <c r="F25" s="225"/>
    </row>
    <row r="26" spans="1:6" ht="12.75" customHeight="1">
      <c r="A26" s="146" t="s">
        <v>28</v>
      </c>
      <c r="B26" s="162" t="s">
        <v>153</v>
      </c>
      <c r="C26" s="49"/>
      <c r="D26" s="159"/>
      <c r="E26" s="50"/>
      <c r="F26" s="225"/>
    </row>
    <row r="27" spans="1:6" ht="12.75" customHeight="1">
      <c r="A27" s="148" t="s">
        <v>29</v>
      </c>
      <c r="B27" s="161" t="s">
        <v>154</v>
      </c>
      <c r="C27" s="49"/>
      <c r="D27" s="78"/>
      <c r="E27" s="50"/>
      <c r="F27" s="225"/>
    </row>
    <row r="28" spans="1:6" ht="12.75" customHeight="1">
      <c r="A28" s="146" t="s">
        <v>30</v>
      </c>
      <c r="B28" s="165" t="s">
        <v>155</v>
      </c>
      <c r="C28" s="49"/>
      <c r="D28" s="32"/>
      <c r="E28" s="50"/>
      <c r="F28" s="225"/>
    </row>
    <row r="29" spans="1:6" ht="12.75" customHeight="1" thickBot="1">
      <c r="A29" s="148" t="s">
        <v>31</v>
      </c>
      <c r="B29" s="166" t="s">
        <v>156</v>
      </c>
      <c r="C29" s="49"/>
      <c r="D29" s="78"/>
      <c r="E29" s="50"/>
      <c r="F29" s="225"/>
    </row>
    <row r="30" spans="1:6" ht="21.75" customHeight="1" thickBot="1">
      <c r="A30" s="151" t="s">
        <v>32</v>
      </c>
      <c r="B30" s="80" t="s">
        <v>297</v>
      </c>
      <c r="C30" s="127">
        <f>+C18+C24</f>
        <v>0</v>
      </c>
      <c r="D30" s="80" t="s">
        <v>301</v>
      </c>
      <c r="E30" s="132">
        <v>4450914</v>
      </c>
      <c r="F30" s="225"/>
    </row>
    <row r="31" spans="1:6" ht="13.5" thickBot="1">
      <c r="A31" s="151" t="s">
        <v>33</v>
      </c>
      <c r="B31" s="157" t="s">
        <v>302</v>
      </c>
      <c r="C31" s="158">
        <v>33189905</v>
      </c>
      <c r="D31" s="157" t="s">
        <v>303</v>
      </c>
      <c r="E31" s="158">
        <v>33189905</v>
      </c>
      <c r="F31" s="225"/>
    </row>
    <row r="32" spans="1:6" ht="13.5" thickBot="1">
      <c r="A32" s="151" t="s">
        <v>34</v>
      </c>
      <c r="B32" s="157" t="s">
        <v>107</v>
      </c>
      <c r="C32" s="158"/>
      <c r="D32" s="157" t="s">
        <v>108</v>
      </c>
      <c r="E32" s="158" t="str">
        <f>IF(C17-E17&gt;0,C17-E17,"-")</f>
        <v>-</v>
      </c>
      <c r="F32" s="225"/>
    </row>
    <row r="33" spans="1:6" ht="13.5" thickBot="1">
      <c r="A33" s="151" t="s">
        <v>35</v>
      </c>
      <c r="B33" s="157" t="s">
        <v>144</v>
      </c>
      <c r="C33" s="158" t="str">
        <f>IF(C17+C30-E26&lt;0,E26-(C17+C30),"-")</f>
        <v>-</v>
      </c>
      <c r="D33" s="157" t="s">
        <v>145</v>
      </c>
      <c r="E33" s="158" t="str">
        <f>IF(C17+C30-E26&gt;0,C17+C30-E26,"-")</f>
        <v>-</v>
      </c>
      <c r="F33" s="225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 sz. melléklet a 2/2016. (II:20.)sz.
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">
      <c r="A1" s="81" t="s">
        <v>99</v>
      </c>
      <c r="E1" s="84" t="s">
        <v>102</v>
      </c>
    </row>
    <row r="3" spans="1:5" ht="12.75">
      <c r="A3" s="85"/>
      <c r="B3" s="86"/>
      <c r="C3" s="85"/>
      <c r="D3" s="88"/>
      <c r="E3" s="86"/>
    </row>
    <row r="4" spans="1:5" ht="15.75">
      <c r="A4" s="51" t="str">
        <f>+ÖSSZEFÜGGÉSEK!A5</f>
        <v>2015. évi előirányzat BEVÉTELEK</v>
      </c>
      <c r="B4" s="87"/>
      <c r="C4" s="93"/>
      <c r="D4" s="88"/>
      <c r="E4" s="86"/>
    </row>
    <row r="5" spans="1:5" ht="12.75">
      <c r="A5" s="85"/>
      <c r="B5" s="86"/>
      <c r="C5" s="85"/>
      <c r="D5" s="88"/>
      <c r="E5" s="86"/>
    </row>
    <row r="6" spans="1:5" ht="12.75">
      <c r="A6" s="85" t="s">
        <v>389</v>
      </c>
      <c r="B6" s="86">
        <f>+'1.1.sz.mell.'!C62</f>
        <v>28769693</v>
      </c>
      <c r="C6" s="85" t="s">
        <v>377</v>
      </c>
      <c r="D6" s="88">
        <f>+'2.1.sz.mell  '!C18+'2.2.sz.mell  '!C17</f>
        <v>28769693</v>
      </c>
      <c r="E6" s="86">
        <f aca="true" t="shared" si="0" ref="E6:E15">+B6-D6</f>
        <v>0</v>
      </c>
    </row>
    <row r="7" spans="1:5" ht="12.75">
      <c r="A7" s="85" t="s">
        <v>390</v>
      </c>
      <c r="B7" s="86">
        <f>+'1.1.sz.mell.'!C86</f>
        <v>4420212</v>
      </c>
      <c r="C7" s="85" t="s">
        <v>378</v>
      </c>
      <c r="D7" s="88">
        <f>+'2.1.sz.mell  '!C29+'2.2.sz.mell  '!C30</f>
        <v>4420212</v>
      </c>
      <c r="E7" s="86">
        <f t="shared" si="0"/>
        <v>0</v>
      </c>
    </row>
    <row r="8" spans="1:5" ht="12.75">
      <c r="A8" s="85" t="s">
        <v>391</v>
      </c>
      <c r="B8" s="86">
        <f>+'1.1.sz.mell.'!C87</f>
        <v>33189905</v>
      </c>
      <c r="C8" s="85" t="s">
        <v>379</v>
      </c>
      <c r="D8" s="88">
        <f>+'2.1.sz.mell  '!C30+'2.2.sz.mell  '!C31</f>
        <v>66379810</v>
      </c>
      <c r="E8" s="86">
        <f t="shared" si="0"/>
        <v>-33189905</v>
      </c>
    </row>
    <row r="9" spans="1:5" ht="12.75">
      <c r="A9" s="85"/>
      <c r="B9" s="86"/>
      <c r="C9" s="85"/>
      <c r="D9" s="88"/>
      <c r="E9" s="86"/>
    </row>
    <row r="10" spans="1:5" ht="12.75">
      <c r="A10" s="85"/>
      <c r="B10" s="86"/>
      <c r="C10" s="85"/>
      <c r="D10" s="88"/>
      <c r="E10" s="86"/>
    </row>
    <row r="11" spans="1:5" ht="15.75">
      <c r="A11" s="51" t="str">
        <f>+ÖSSZEFÜGGÉSEK!A12</f>
        <v>2015. évi előirányzat KIADÁSOK</v>
      </c>
      <c r="B11" s="87"/>
      <c r="C11" s="93"/>
      <c r="D11" s="88"/>
      <c r="E11" s="86"/>
    </row>
    <row r="12" spans="1:5" ht="12.75">
      <c r="A12" s="85"/>
      <c r="B12" s="86"/>
      <c r="C12" s="85"/>
      <c r="D12" s="88"/>
      <c r="E12" s="86"/>
    </row>
    <row r="13" spans="1:5" ht="12.75">
      <c r="A13" s="85" t="s">
        <v>392</v>
      </c>
      <c r="B13" s="86">
        <f>+'1.1.sz.mell.'!C128</f>
        <v>32586754</v>
      </c>
      <c r="C13" s="85" t="s">
        <v>380</v>
      </c>
      <c r="D13" s="88">
        <f>+'2.1.sz.mell  '!E18+'2.2.sz.mell  '!E17</f>
        <v>32586754</v>
      </c>
      <c r="E13" s="86">
        <f t="shared" si="0"/>
        <v>0</v>
      </c>
    </row>
    <row r="14" spans="1:5" ht="12.75">
      <c r="A14" s="85" t="s">
        <v>393</v>
      </c>
      <c r="B14" s="86">
        <f>+'1.1.sz.mell.'!C153</f>
        <v>603151</v>
      </c>
      <c r="C14" s="85" t="s">
        <v>381</v>
      </c>
      <c r="D14" s="88">
        <f>+'2.1.sz.mell  '!E29+'2.2.sz.mell  '!E30</f>
        <v>5054065</v>
      </c>
      <c r="E14" s="86">
        <f t="shared" si="0"/>
        <v>-4450914</v>
      </c>
    </row>
    <row r="15" spans="1:5" ht="12.75">
      <c r="A15" s="85" t="s">
        <v>394</v>
      </c>
      <c r="B15" s="86">
        <f>+'1.1.sz.mell.'!C154</f>
        <v>33189905</v>
      </c>
      <c r="C15" s="85" t="s">
        <v>382</v>
      </c>
      <c r="D15" s="88">
        <f>+'2.1.sz.mell  '!E30+'2.2.sz.mell  '!E31</f>
        <v>61973896</v>
      </c>
      <c r="E15" s="86">
        <f t="shared" si="0"/>
        <v>-28783991</v>
      </c>
    </row>
    <row r="16" spans="1:5" ht="12.75">
      <c r="A16" s="82"/>
      <c r="B16" s="82"/>
      <c r="C16" s="85"/>
      <c r="D16" s="88"/>
      <c r="E16" s="83"/>
    </row>
    <row r="17" spans="1:5" ht="12.75">
      <c r="A17" s="82"/>
      <c r="B17" s="82"/>
      <c r="C17" s="82"/>
      <c r="D17" s="82"/>
      <c r="E17" s="82"/>
    </row>
    <row r="18" spans="1:5" ht="12.75">
      <c r="A18" s="82"/>
      <c r="B18" s="82"/>
      <c r="C18" s="82"/>
      <c r="D18" s="82"/>
      <c r="E18" s="82"/>
    </row>
    <row r="19" spans="1:5" ht="12.75">
      <c r="A19" s="82"/>
      <c r="B19" s="82"/>
      <c r="C19" s="82"/>
      <c r="D19" s="82"/>
      <c r="E19" s="82"/>
    </row>
  </sheetData>
  <sheetProtection sheet="1"/>
  <conditionalFormatting sqref="E3:E15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D2" sqref="D2:E2"/>
    </sheetView>
  </sheetViews>
  <sheetFormatPr defaultColWidth="9.00390625" defaultRowHeight="12.75"/>
  <cols>
    <col min="1" max="1" width="60.6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29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4.75" customHeight="1">
      <c r="A1" s="229" t="s">
        <v>0</v>
      </c>
      <c r="B1" s="229"/>
      <c r="C1" s="229"/>
      <c r="D1" s="229"/>
      <c r="E1" s="229"/>
      <c r="F1" s="229"/>
    </row>
    <row r="2" spans="1:6" ht="23.25" customHeight="1" thickBot="1">
      <c r="A2" s="95"/>
      <c r="B2" s="38"/>
      <c r="C2" s="38"/>
      <c r="D2" s="38"/>
      <c r="E2" s="38"/>
      <c r="F2" s="33" t="s">
        <v>402</v>
      </c>
    </row>
    <row r="3" spans="1:6" s="31" customFormat="1" ht="48.75" customHeight="1" thickBot="1">
      <c r="A3" s="96" t="s">
        <v>48</v>
      </c>
      <c r="B3" s="97" t="s">
        <v>46</v>
      </c>
      <c r="C3" s="97" t="s">
        <v>47</v>
      </c>
      <c r="D3" s="97" t="e">
        <f>+#REF!</f>
        <v>#REF!</v>
      </c>
      <c r="E3" s="97" t="s">
        <v>397</v>
      </c>
      <c r="F3" s="34" t="str">
        <f>+CONCATENATE(LEFT(ÖSSZEFÜGGÉSEK!A5,4),". utáni szükséglet ",CHAR(10),"(F=B - D - E)")</f>
        <v>2015. utáni szükséglet 
(F=B - D - E)</v>
      </c>
    </row>
    <row r="4" spans="1:6" s="38" customFormat="1" ht="15" customHeight="1" thickBot="1">
      <c r="A4" s="35" t="s">
        <v>383</v>
      </c>
      <c r="B4" s="36" t="s">
        <v>384</v>
      </c>
      <c r="C4" s="36" t="s">
        <v>385</v>
      </c>
      <c r="D4" s="36" t="s">
        <v>387</v>
      </c>
      <c r="E4" s="36" t="s">
        <v>386</v>
      </c>
      <c r="F4" s="37" t="s">
        <v>388</v>
      </c>
    </row>
    <row r="5" spans="1:6" ht="15.75" customHeight="1">
      <c r="A5" s="41" t="s">
        <v>395</v>
      </c>
      <c r="B5" s="42">
        <v>3810000</v>
      </c>
      <c r="C5" s="206"/>
      <c r="D5" s="42"/>
      <c r="E5" s="42">
        <v>3810000</v>
      </c>
      <c r="F5" s="43">
        <f aca="true" t="shared" si="0" ref="F5:F23">B5-D5-E5</f>
        <v>0</v>
      </c>
    </row>
    <row r="6" spans="1:6" ht="15.75" customHeight="1">
      <c r="A6" s="41" t="s">
        <v>398</v>
      </c>
      <c r="B6" s="42">
        <v>500000</v>
      </c>
      <c r="C6" s="206"/>
      <c r="D6" s="42"/>
      <c r="E6" s="42">
        <v>500000</v>
      </c>
      <c r="F6" s="43">
        <f t="shared" si="0"/>
        <v>0</v>
      </c>
    </row>
    <row r="7" spans="1:6" ht="15.75" customHeight="1">
      <c r="A7" s="41" t="s">
        <v>399</v>
      </c>
      <c r="B7" s="42">
        <v>635000</v>
      </c>
      <c r="C7" s="206"/>
      <c r="D7" s="42"/>
      <c r="E7" s="42">
        <v>635000</v>
      </c>
      <c r="F7" s="43">
        <f t="shared" si="0"/>
        <v>0</v>
      </c>
    </row>
    <row r="8" spans="1:6" ht="15.75" customHeight="1">
      <c r="A8" s="41" t="s">
        <v>400</v>
      </c>
      <c r="B8" s="42">
        <v>300000</v>
      </c>
      <c r="C8" s="206"/>
      <c r="D8" s="42"/>
      <c r="E8" s="42">
        <v>300000</v>
      </c>
      <c r="F8" s="43">
        <f t="shared" si="0"/>
        <v>0</v>
      </c>
    </row>
    <row r="9" spans="1:6" ht="15.75" customHeight="1">
      <c r="A9" s="41" t="s">
        <v>401</v>
      </c>
      <c r="B9" s="42">
        <v>280000</v>
      </c>
      <c r="C9" s="206"/>
      <c r="D9" s="42"/>
      <c r="E9" s="42">
        <v>280000</v>
      </c>
      <c r="F9" s="43">
        <f t="shared" si="0"/>
        <v>0</v>
      </c>
    </row>
    <row r="10" spans="1:6" ht="15.75" customHeight="1">
      <c r="A10" s="41"/>
      <c r="B10" s="42"/>
      <c r="C10" s="206"/>
      <c r="D10" s="42"/>
      <c r="E10" s="42"/>
      <c r="F10" s="43">
        <f t="shared" si="0"/>
        <v>0</v>
      </c>
    </row>
    <row r="11" spans="1:6" ht="15.75" customHeight="1">
      <c r="A11" s="41"/>
      <c r="B11" s="42"/>
      <c r="C11" s="206"/>
      <c r="D11" s="42"/>
      <c r="E11" s="42"/>
      <c r="F11" s="43">
        <f t="shared" si="0"/>
        <v>0</v>
      </c>
    </row>
    <row r="12" spans="1:6" ht="15.75" customHeight="1">
      <c r="A12" s="41"/>
      <c r="B12" s="42"/>
      <c r="C12" s="206"/>
      <c r="D12" s="42"/>
      <c r="E12" s="42"/>
      <c r="F12" s="43">
        <f t="shared" si="0"/>
        <v>0</v>
      </c>
    </row>
    <row r="13" spans="1:6" ht="15.75" customHeight="1">
      <c r="A13" s="41"/>
      <c r="B13" s="42"/>
      <c r="C13" s="206"/>
      <c r="D13" s="42"/>
      <c r="E13" s="42"/>
      <c r="F13" s="43">
        <f t="shared" si="0"/>
        <v>0</v>
      </c>
    </row>
    <row r="14" spans="1:6" ht="15.75" customHeight="1">
      <c r="A14" s="41"/>
      <c r="B14" s="42"/>
      <c r="C14" s="206"/>
      <c r="D14" s="42"/>
      <c r="E14" s="42"/>
      <c r="F14" s="43">
        <f t="shared" si="0"/>
        <v>0</v>
      </c>
    </row>
    <row r="15" spans="1:6" ht="15.75" customHeight="1">
      <c r="A15" s="41"/>
      <c r="B15" s="42"/>
      <c r="C15" s="206"/>
      <c r="D15" s="42"/>
      <c r="E15" s="42"/>
      <c r="F15" s="43">
        <f t="shared" si="0"/>
        <v>0</v>
      </c>
    </row>
    <row r="16" spans="1:6" ht="15.75" customHeight="1">
      <c r="A16" s="41"/>
      <c r="B16" s="42"/>
      <c r="C16" s="206"/>
      <c r="D16" s="42"/>
      <c r="E16" s="42"/>
      <c r="F16" s="43">
        <f t="shared" si="0"/>
        <v>0</v>
      </c>
    </row>
    <row r="17" spans="1:6" ht="15.75" customHeight="1">
      <c r="A17" s="41"/>
      <c r="B17" s="42"/>
      <c r="C17" s="206"/>
      <c r="D17" s="42"/>
      <c r="E17" s="42"/>
      <c r="F17" s="43">
        <f t="shared" si="0"/>
        <v>0</v>
      </c>
    </row>
    <row r="18" spans="1:6" ht="15.75" customHeight="1">
      <c r="A18" s="41"/>
      <c r="B18" s="42"/>
      <c r="C18" s="206"/>
      <c r="D18" s="42"/>
      <c r="E18" s="42"/>
      <c r="F18" s="43">
        <f t="shared" si="0"/>
        <v>0</v>
      </c>
    </row>
    <row r="19" spans="1:6" ht="15.75" customHeight="1">
      <c r="A19" s="41"/>
      <c r="B19" s="42"/>
      <c r="C19" s="206"/>
      <c r="D19" s="42"/>
      <c r="E19" s="42"/>
      <c r="F19" s="43">
        <f t="shared" si="0"/>
        <v>0</v>
      </c>
    </row>
    <row r="20" spans="1:6" ht="15.75" customHeight="1">
      <c r="A20" s="41"/>
      <c r="B20" s="42"/>
      <c r="C20" s="206"/>
      <c r="D20" s="42"/>
      <c r="E20" s="42"/>
      <c r="F20" s="43">
        <f t="shared" si="0"/>
        <v>0</v>
      </c>
    </row>
    <row r="21" spans="1:6" ht="15.75" customHeight="1">
      <c r="A21" s="41"/>
      <c r="B21" s="42"/>
      <c r="C21" s="206"/>
      <c r="D21" s="42"/>
      <c r="E21" s="42"/>
      <c r="F21" s="43">
        <f t="shared" si="0"/>
        <v>0</v>
      </c>
    </row>
    <row r="22" spans="1:6" ht="15.75" customHeight="1">
      <c r="A22" s="41"/>
      <c r="B22" s="42"/>
      <c r="C22" s="206"/>
      <c r="D22" s="42"/>
      <c r="E22" s="42"/>
      <c r="F22" s="43">
        <f t="shared" si="0"/>
        <v>0</v>
      </c>
    </row>
    <row r="23" spans="1:6" ht="15.75" customHeight="1" thickBot="1">
      <c r="A23" s="44"/>
      <c r="B23" s="45"/>
      <c r="C23" s="207"/>
      <c r="D23" s="45"/>
      <c r="E23" s="45"/>
      <c r="F23" s="46">
        <f t="shared" si="0"/>
        <v>0</v>
      </c>
    </row>
    <row r="24" spans="1:6" s="40" customFormat="1" ht="18" customHeight="1" thickBot="1">
      <c r="A24" s="98" t="s">
        <v>45</v>
      </c>
      <c r="B24" s="99">
        <f>SUM(B5:B23)</f>
        <v>5525000</v>
      </c>
      <c r="C24" s="77"/>
      <c r="D24" s="99">
        <f>SUM(D5:D23)</f>
        <v>0</v>
      </c>
      <c r="E24" s="99">
        <f>SUM(E5:E23)</f>
        <v>5525000</v>
      </c>
      <c r="F24" s="47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 2/2016. (II.20.) sz. önkormányzati rendelethez&amp;"Times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4.875" style="55" customWidth="1"/>
    <col min="2" max="2" width="31.125" style="73" customWidth="1"/>
    <col min="3" max="4" width="9.00390625" style="73" customWidth="1"/>
    <col min="5" max="5" width="9.50390625" style="73" customWidth="1"/>
    <col min="6" max="6" width="8.875" style="73" customWidth="1"/>
    <col min="7" max="7" width="8.625" style="73" customWidth="1"/>
    <col min="8" max="8" width="8.875" style="73" customWidth="1"/>
    <col min="9" max="9" width="9.125" style="73" customWidth="1"/>
    <col min="10" max="14" width="9.50390625" style="73" customWidth="1"/>
    <col min="15" max="15" width="12.625" style="55" customWidth="1"/>
    <col min="16" max="16384" width="9.375" style="73" customWidth="1"/>
  </cols>
  <sheetData>
    <row r="1" spans="1:15" ht="31.5" customHeight="1">
      <c r="A1" s="233" t="s">
        <v>396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ht="16.5" thickBot="1">
      <c r="O2" s="1" t="s">
        <v>402</v>
      </c>
    </row>
    <row r="3" spans="1:15" s="55" customFormat="1" ht="25.5" customHeight="1" thickBot="1">
      <c r="A3" s="52" t="s">
        <v>6</v>
      </c>
      <c r="B3" s="53" t="s">
        <v>43</v>
      </c>
      <c r="C3" s="53" t="s">
        <v>50</v>
      </c>
      <c r="D3" s="53" t="s">
        <v>51</v>
      </c>
      <c r="E3" s="53" t="s">
        <v>52</v>
      </c>
      <c r="F3" s="53" t="s">
        <v>53</v>
      </c>
      <c r="G3" s="53" t="s">
        <v>54</v>
      </c>
      <c r="H3" s="53" t="s">
        <v>55</v>
      </c>
      <c r="I3" s="53" t="s">
        <v>56</v>
      </c>
      <c r="J3" s="53" t="s">
        <v>57</v>
      </c>
      <c r="K3" s="53" t="s">
        <v>58</v>
      </c>
      <c r="L3" s="53" t="s">
        <v>59</v>
      </c>
      <c r="M3" s="53" t="s">
        <v>60</v>
      </c>
      <c r="N3" s="53" t="s">
        <v>61</v>
      </c>
      <c r="O3" s="54" t="s">
        <v>40</v>
      </c>
    </row>
    <row r="4" spans="1:15" s="57" customFormat="1" ht="15" customHeight="1" thickBot="1">
      <c r="A4" s="56" t="s">
        <v>8</v>
      </c>
      <c r="B4" s="230" t="s">
        <v>41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5" s="57" customFormat="1" ht="22.5">
      <c r="A5" s="58" t="s">
        <v>9</v>
      </c>
      <c r="B5" s="208" t="s">
        <v>283</v>
      </c>
      <c r="C5" s="59">
        <v>1258000</v>
      </c>
      <c r="D5" s="59">
        <v>1258000</v>
      </c>
      <c r="E5" s="59">
        <v>1258000</v>
      </c>
      <c r="F5" s="59">
        <v>1258000</v>
      </c>
      <c r="G5" s="59">
        <v>125800</v>
      </c>
      <c r="H5" s="59">
        <v>1258000</v>
      </c>
      <c r="I5" s="59">
        <v>125800</v>
      </c>
      <c r="J5" s="59">
        <v>1258000</v>
      </c>
      <c r="K5" s="59">
        <v>1258000</v>
      </c>
      <c r="L5" s="59">
        <v>1258000</v>
      </c>
      <c r="M5" s="59">
        <v>1258000</v>
      </c>
      <c r="N5" s="59">
        <v>1258000</v>
      </c>
      <c r="O5" s="60">
        <v>15106000</v>
      </c>
    </row>
    <row r="6" spans="1:15" s="64" customFormat="1" ht="22.5">
      <c r="A6" s="61" t="s">
        <v>10</v>
      </c>
      <c r="B6" s="104" t="s">
        <v>308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>
        <f aca="true" t="shared" si="0" ref="O6:O24">SUM(C6:N6)</f>
        <v>0</v>
      </c>
    </row>
    <row r="7" spans="1:15" s="64" customFormat="1" ht="22.5">
      <c r="A7" s="61" t="s">
        <v>11</v>
      </c>
      <c r="B7" s="103" t="s">
        <v>309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>
        <f t="shared" si="0"/>
        <v>0</v>
      </c>
    </row>
    <row r="8" spans="1:15" s="64" customFormat="1" ht="13.5" customHeight="1">
      <c r="A8" s="61" t="s">
        <v>12</v>
      </c>
      <c r="B8" s="102" t="s">
        <v>112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>
        <f t="shared" si="0"/>
        <v>0</v>
      </c>
    </row>
    <row r="9" spans="1:15" s="64" customFormat="1" ht="13.5" customHeight="1">
      <c r="A9" s="61" t="s">
        <v>13</v>
      </c>
      <c r="B9" s="102" t="s">
        <v>310</v>
      </c>
      <c r="C9" s="62"/>
      <c r="D9" s="62"/>
      <c r="E9" s="62">
        <v>1400000</v>
      </c>
      <c r="F9" s="62"/>
      <c r="G9" s="62"/>
      <c r="H9" s="62"/>
      <c r="I9" s="62"/>
      <c r="J9" s="62"/>
      <c r="K9" s="62">
        <v>1400000</v>
      </c>
      <c r="L9" s="62"/>
      <c r="M9" s="62"/>
      <c r="N9" s="62"/>
      <c r="O9" s="63">
        <f t="shared" si="0"/>
        <v>2800000</v>
      </c>
    </row>
    <row r="10" spans="1:15" s="64" customFormat="1" ht="13.5" customHeight="1">
      <c r="A10" s="61" t="s">
        <v>14</v>
      </c>
      <c r="B10" s="102" t="s">
        <v>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>
        <f t="shared" si="0"/>
        <v>0</v>
      </c>
    </row>
    <row r="11" spans="1:15" s="64" customFormat="1" ht="13.5" customHeight="1">
      <c r="A11" s="61" t="s">
        <v>15</v>
      </c>
      <c r="B11" s="102" t="s">
        <v>285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>
        <f t="shared" si="0"/>
        <v>0</v>
      </c>
    </row>
    <row r="12" spans="1:15" s="64" customFormat="1" ht="22.5">
      <c r="A12" s="61" t="s">
        <v>16</v>
      </c>
      <c r="B12" s="104" t="s">
        <v>307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>
        <f t="shared" si="0"/>
        <v>0</v>
      </c>
    </row>
    <row r="13" spans="1:15" s="64" customFormat="1" ht="13.5" customHeight="1" thickBot="1">
      <c r="A13" s="61" t="s">
        <v>17</v>
      </c>
      <c r="B13" s="102" t="s">
        <v>2</v>
      </c>
      <c r="C13" s="62">
        <v>7070000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>
        <f t="shared" si="0"/>
        <v>7070000</v>
      </c>
    </row>
    <row r="14" spans="1:15" s="57" customFormat="1" ht="15.75" customHeight="1" thickBot="1">
      <c r="A14" s="56" t="s">
        <v>18</v>
      </c>
      <c r="B14" s="27" t="s">
        <v>84</v>
      </c>
      <c r="C14" s="67">
        <f aca="true" t="shared" si="1" ref="C14:N14">SUM(C5:C13)</f>
        <v>8328000</v>
      </c>
      <c r="D14" s="67">
        <f t="shared" si="1"/>
        <v>1258000</v>
      </c>
      <c r="E14" s="67">
        <f t="shared" si="1"/>
        <v>2658000</v>
      </c>
      <c r="F14" s="67">
        <f t="shared" si="1"/>
        <v>1258000</v>
      </c>
      <c r="G14" s="67">
        <f t="shared" si="1"/>
        <v>125800</v>
      </c>
      <c r="H14" s="67">
        <f t="shared" si="1"/>
        <v>1258000</v>
      </c>
      <c r="I14" s="67">
        <f t="shared" si="1"/>
        <v>125800</v>
      </c>
      <c r="J14" s="67">
        <f t="shared" si="1"/>
        <v>1258000</v>
      </c>
      <c r="K14" s="67">
        <f t="shared" si="1"/>
        <v>2658000</v>
      </c>
      <c r="L14" s="67">
        <f t="shared" si="1"/>
        <v>1258000</v>
      </c>
      <c r="M14" s="67">
        <f t="shared" si="1"/>
        <v>1258000</v>
      </c>
      <c r="N14" s="67">
        <f t="shared" si="1"/>
        <v>1258000</v>
      </c>
      <c r="O14" s="68">
        <v>24976000</v>
      </c>
    </row>
    <row r="15" spans="1:15" s="57" customFormat="1" ht="15" customHeight="1" thickBot="1">
      <c r="A15" s="56" t="s">
        <v>19</v>
      </c>
      <c r="B15" s="230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2"/>
    </row>
    <row r="16" spans="1:15" s="64" customFormat="1" ht="13.5" customHeight="1">
      <c r="A16" s="69" t="s">
        <v>20</v>
      </c>
      <c r="B16" s="105" t="s">
        <v>44</v>
      </c>
      <c r="C16" s="65">
        <v>476000</v>
      </c>
      <c r="D16" s="65">
        <v>476000</v>
      </c>
      <c r="E16" s="65">
        <v>476000</v>
      </c>
      <c r="F16" s="65">
        <v>476000</v>
      </c>
      <c r="G16" s="65">
        <v>476000</v>
      </c>
      <c r="H16" s="65">
        <v>476000</v>
      </c>
      <c r="I16" s="65">
        <v>476000</v>
      </c>
      <c r="J16" s="65">
        <v>476000</v>
      </c>
      <c r="K16" s="65">
        <v>476000</v>
      </c>
      <c r="L16" s="65">
        <v>476000</v>
      </c>
      <c r="M16" s="65">
        <v>476000</v>
      </c>
      <c r="N16" s="65">
        <v>476000</v>
      </c>
      <c r="O16" s="66">
        <v>5715000</v>
      </c>
    </row>
    <row r="17" spans="1:15" s="64" customFormat="1" ht="27" customHeight="1">
      <c r="A17" s="61" t="s">
        <v>21</v>
      </c>
      <c r="B17" s="104" t="s">
        <v>121</v>
      </c>
      <c r="C17" s="62">
        <v>130000</v>
      </c>
      <c r="D17" s="62">
        <v>130000</v>
      </c>
      <c r="E17" s="62">
        <v>130000</v>
      </c>
      <c r="F17" s="62">
        <v>130000</v>
      </c>
      <c r="G17" s="62">
        <v>130000</v>
      </c>
      <c r="H17" s="62">
        <v>130000</v>
      </c>
      <c r="I17" s="62">
        <v>130000</v>
      </c>
      <c r="J17" s="62">
        <v>130000</v>
      </c>
      <c r="K17" s="62">
        <v>130000</v>
      </c>
      <c r="L17" s="62">
        <v>130000</v>
      </c>
      <c r="M17" s="62">
        <v>130000</v>
      </c>
      <c r="N17" s="62">
        <v>134000</v>
      </c>
      <c r="O17" s="63">
        <v>1564000</v>
      </c>
    </row>
    <row r="18" spans="1:15" s="64" customFormat="1" ht="13.5" customHeight="1">
      <c r="A18" s="61" t="s">
        <v>22</v>
      </c>
      <c r="B18" s="102" t="s">
        <v>95</v>
      </c>
      <c r="C18" s="62">
        <v>557000</v>
      </c>
      <c r="D18" s="62">
        <v>557000</v>
      </c>
      <c r="E18" s="62">
        <v>557000</v>
      </c>
      <c r="F18" s="62">
        <v>557000</v>
      </c>
      <c r="G18" s="62">
        <v>557000</v>
      </c>
      <c r="H18" s="62">
        <v>557000</v>
      </c>
      <c r="I18" s="62">
        <v>557000</v>
      </c>
      <c r="J18" s="62">
        <v>557000</v>
      </c>
      <c r="K18" s="62">
        <v>557000</v>
      </c>
      <c r="L18" s="62">
        <v>557000</v>
      </c>
      <c r="M18" s="62">
        <v>557000</v>
      </c>
      <c r="N18" s="62">
        <v>560000</v>
      </c>
      <c r="O18" s="63">
        <v>6687000</v>
      </c>
    </row>
    <row r="19" spans="1:15" s="64" customFormat="1" ht="13.5" customHeight="1">
      <c r="A19" s="61" t="s">
        <v>23</v>
      </c>
      <c r="B19" s="102" t="s">
        <v>122</v>
      </c>
      <c r="C19" s="62">
        <v>30000</v>
      </c>
      <c r="D19" s="62">
        <v>40000</v>
      </c>
      <c r="E19" s="62">
        <v>70000</v>
      </c>
      <c r="F19" s="62">
        <v>90000</v>
      </c>
      <c r="G19" s="62">
        <v>45000</v>
      </c>
      <c r="H19" s="62">
        <v>55000</v>
      </c>
      <c r="I19" s="62">
        <v>70000</v>
      </c>
      <c r="J19" s="62">
        <v>190000</v>
      </c>
      <c r="K19" s="62">
        <v>80000</v>
      </c>
      <c r="L19" s="62">
        <v>120000</v>
      </c>
      <c r="M19" s="62">
        <v>180000</v>
      </c>
      <c r="N19" s="62">
        <v>65000</v>
      </c>
      <c r="O19" s="63">
        <v>835000</v>
      </c>
    </row>
    <row r="20" spans="1:15" s="64" customFormat="1" ht="13.5" customHeight="1">
      <c r="A20" s="61" t="s">
        <v>24</v>
      </c>
      <c r="B20" s="102" t="s">
        <v>3</v>
      </c>
      <c r="C20" s="62"/>
      <c r="D20" s="62"/>
      <c r="E20" s="62">
        <v>734000</v>
      </c>
      <c r="F20" s="62"/>
      <c r="G20" s="62"/>
      <c r="H20" s="62">
        <v>734000</v>
      </c>
      <c r="I20" s="62"/>
      <c r="J20" s="62"/>
      <c r="K20" s="62">
        <v>734000</v>
      </c>
      <c r="L20" s="62"/>
      <c r="M20" s="62"/>
      <c r="N20" s="62">
        <v>736000</v>
      </c>
      <c r="O20" s="63">
        <f t="shared" si="0"/>
        <v>2938000</v>
      </c>
    </row>
    <row r="21" spans="1:15" s="64" customFormat="1" ht="13.5" customHeight="1">
      <c r="A21" s="61" t="s">
        <v>25</v>
      </c>
      <c r="B21" s="102" t="s">
        <v>136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>
        <f t="shared" si="0"/>
        <v>0</v>
      </c>
    </row>
    <row r="22" spans="1:15" s="64" customFormat="1" ht="15.75">
      <c r="A22" s="61" t="s">
        <v>26</v>
      </c>
      <c r="B22" s="104" t="s">
        <v>125</v>
      </c>
      <c r="C22" s="62"/>
      <c r="D22" s="62"/>
      <c r="E22" s="62"/>
      <c r="F22" s="62"/>
      <c r="G22" s="62"/>
      <c r="H22" s="62"/>
      <c r="I22" s="62">
        <v>5525000</v>
      </c>
      <c r="J22" s="62"/>
      <c r="K22" s="62"/>
      <c r="L22" s="62"/>
      <c r="M22" s="62"/>
      <c r="N22" s="62"/>
      <c r="O22" s="63">
        <f t="shared" si="0"/>
        <v>5525000</v>
      </c>
    </row>
    <row r="23" spans="1:15" s="64" customFormat="1" ht="13.5" customHeight="1">
      <c r="A23" s="61" t="s">
        <v>27</v>
      </c>
      <c r="B23" s="102" t="s">
        <v>139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>
        <f t="shared" si="0"/>
        <v>0</v>
      </c>
    </row>
    <row r="24" spans="1:15" s="64" customFormat="1" ht="13.5" customHeight="1" thickBot="1">
      <c r="A24" s="61" t="s">
        <v>28</v>
      </c>
      <c r="B24" s="102" t="s">
        <v>4</v>
      </c>
      <c r="C24" s="62">
        <v>1502000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>
        <f t="shared" si="0"/>
        <v>1502000</v>
      </c>
    </row>
    <row r="25" spans="1:15" s="57" customFormat="1" ht="15.75" customHeight="1" thickBot="1">
      <c r="A25" s="70" t="s">
        <v>29</v>
      </c>
      <c r="B25" s="27" t="s">
        <v>85</v>
      </c>
      <c r="C25" s="67">
        <f aca="true" t="shared" si="2" ref="C25:N25">SUM(C16:C24)</f>
        <v>2695000</v>
      </c>
      <c r="D25" s="67">
        <f t="shared" si="2"/>
        <v>1203000</v>
      </c>
      <c r="E25" s="67">
        <f t="shared" si="2"/>
        <v>1967000</v>
      </c>
      <c r="F25" s="67">
        <f t="shared" si="2"/>
        <v>1253000</v>
      </c>
      <c r="G25" s="67">
        <f t="shared" si="2"/>
        <v>1208000</v>
      </c>
      <c r="H25" s="67">
        <f t="shared" si="2"/>
        <v>1952000</v>
      </c>
      <c r="I25" s="67">
        <f t="shared" si="2"/>
        <v>6758000</v>
      </c>
      <c r="J25" s="67">
        <f t="shared" si="2"/>
        <v>1353000</v>
      </c>
      <c r="K25" s="67">
        <f t="shared" si="2"/>
        <v>1977000</v>
      </c>
      <c r="L25" s="67">
        <f t="shared" si="2"/>
        <v>1283000</v>
      </c>
      <c r="M25" s="67">
        <f t="shared" si="2"/>
        <v>1343000</v>
      </c>
      <c r="N25" s="67">
        <f t="shared" si="2"/>
        <v>1971000</v>
      </c>
      <c r="O25" s="68">
        <v>24976000</v>
      </c>
    </row>
    <row r="26" spans="1:15" ht="16.5" thickBot="1">
      <c r="A26" s="70" t="s">
        <v>30</v>
      </c>
      <c r="B26" s="106" t="s">
        <v>86</v>
      </c>
      <c r="C26" s="71">
        <f aca="true" t="shared" si="3" ref="C26:O26">C14-C25</f>
        <v>5633000</v>
      </c>
      <c r="D26" s="71">
        <f t="shared" si="3"/>
        <v>55000</v>
      </c>
      <c r="E26" s="71">
        <f t="shared" si="3"/>
        <v>691000</v>
      </c>
      <c r="F26" s="71">
        <f t="shared" si="3"/>
        <v>5000</v>
      </c>
      <c r="G26" s="71">
        <f t="shared" si="3"/>
        <v>-1082200</v>
      </c>
      <c r="H26" s="71">
        <f t="shared" si="3"/>
        <v>-694000</v>
      </c>
      <c r="I26" s="71">
        <f t="shared" si="3"/>
        <v>-6632200</v>
      </c>
      <c r="J26" s="71">
        <f t="shared" si="3"/>
        <v>-95000</v>
      </c>
      <c r="K26" s="71">
        <f t="shared" si="3"/>
        <v>681000</v>
      </c>
      <c r="L26" s="71">
        <f t="shared" si="3"/>
        <v>-25000</v>
      </c>
      <c r="M26" s="71">
        <f t="shared" si="3"/>
        <v>-85000</v>
      </c>
      <c r="N26" s="71">
        <f t="shared" si="3"/>
        <v>-713000</v>
      </c>
      <c r="O26" s="72">
        <f t="shared" si="3"/>
        <v>0</v>
      </c>
    </row>
    <row r="27" spans="1:9" ht="15.75">
      <c r="A27" s="74"/>
      <c r="I27" s="218">
        <f>SUM(I26)</f>
        <v>-6632200</v>
      </c>
    </row>
    <row r="28" spans="2:15" ht="15.75">
      <c r="B28" s="75"/>
      <c r="C28" s="76"/>
      <c r="D28" s="76"/>
      <c r="O28" s="73"/>
    </row>
    <row r="29" ht="15.75">
      <c r="O29" s="73"/>
    </row>
    <row r="30" ht="15.75">
      <c r="O30" s="73"/>
    </row>
    <row r="31" ht="15.75">
      <c r="O31" s="73"/>
    </row>
    <row r="32" ht="15.75">
      <c r="O32" s="73"/>
    </row>
    <row r="33" ht="15.75">
      <c r="O33" s="73"/>
    </row>
    <row r="34" ht="15.75">
      <c r="O34" s="73"/>
    </row>
    <row r="35" ht="15.75">
      <c r="O35" s="73"/>
    </row>
    <row r="36" ht="15.75">
      <c r="O36" s="73"/>
    </row>
    <row r="37" ht="15.75">
      <c r="O37" s="73"/>
    </row>
    <row r="38" ht="15.75">
      <c r="O38" s="73"/>
    </row>
    <row r="39" ht="15.75">
      <c r="O39" s="73"/>
    </row>
    <row r="40" ht="15.75">
      <c r="O40" s="73"/>
    </row>
    <row r="41" ht="15.75">
      <c r="O41" s="73"/>
    </row>
    <row r="42" ht="15.75">
      <c r="O42" s="73"/>
    </row>
    <row r="43" ht="15.75">
      <c r="O43" s="73"/>
    </row>
    <row r="44" ht="15.75">
      <c r="O44" s="73"/>
    </row>
    <row r="45" ht="15.75">
      <c r="O45" s="73"/>
    </row>
    <row r="46" ht="15.75">
      <c r="O46" s="73"/>
    </row>
    <row r="47" ht="15.75">
      <c r="O47" s="73"/>
    </row>
    <row r="48" ht="15.75">
      <c r="O48" s="73"/>
    </row>
    <row r="49" ht="15.75">
      <c r="O49" s="73"/>
    </row>
    <row r="50" ht="15.75">
      <c r="O50" s="73"/>
    </row>
    <row r="51" ht="15.75">
      <c r="O51" s="73"/>
    </row>
    <row r="52" ht="15.75">
      <c r="O52" s="73"/>
    </row>
    <row r="53" ht="15.75">
      <c r="O53" s="73"/>
    </row>
    <row r="54" ht="15.75">
      <c r="O54" s="73"/>
    </row>
    <row r="55" ht="15.75">
      <c r="O55" s="73"/>
    </row>
    <row r="56" ht="15.75">
      <c r="O56" s="73"/>
    </row>
    <row r="57" ht="15.75">
      <c r="O57" s="73"/>
    </row>
    <row r="58" ht="15.75">
      <c r="O58" s="73"/>
    </row>
    <row r="59" ht="15.75">
      <c r="O59" s="73"/>
    </row>
    <row r="60" ht="15.75">
      <c r="O60" s="73"/>
    </row>
    <row r="61" ht="15.75">
      <c r="O61" s="73"/>
    </row>
    <row r="62" ht="15.75">
      <c r="O62" s="73"/>
    </row>
    <row r="63" ht="15.75">
      <c r="O63" s="73"/>
    </row>
    <row r="64" ht="15.75">
      <c r="O64" s="73"/>
    </row>
    <row r="65" ht="15.75">
      <c r="O65" s="73"/>
    </row>
    <row r="66" ht="15.75">
      <c r="O66" s="73"/>
    </row>
    <row r="67" ht="15.75">
      <c r="O67" s="73"/>
    </row>
    <row r="68" ht="15.75">
      <c r="O68" s="73"/>
    </row>
    <row r="69" ht="15.75">
      <c r="O69" s="73"/>
    </row>
    <row r="70" ht="15.75">
      <c r="O70" s="73"/>
    </row>
    <row r="71" ht="15.75">
      <c r="O71" s="73"/>
    </row>
    <row r="72" ht="15.75">
      <c r="O72" s="73"/>
    </row>
    <row r="73" ht="15.75">
      <c r="O73" s="73"/>
    </row>
    <row r="74" ht="15.75">
      <c r="O74" s="73"/>
    </row>
    <row r="75" ht="15.75">
      <c r="O75" s="73"/>
    </row>
    <row r="76" ht="15.75">
      <c r="O76" s="73"/>
    </row>
    <row r="77" ht="15.75">
      <c r="O77" s="73"/>
    </row>
    <row r="78" ht="15.75">
      <c r="O78" s="73"/>
    </row>
    <row r="79" ht="15.75">
      <c r="O79" s="73"/>
    </row>
    <row r="80" ht="15.75">
      <c r="O80" s="73"/>
    </row>
    <row r="81" ht="15.75">
      <c r="O81" s="7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M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Mórichida</cp:lastModifiedBy>
  <cp:lastPrinted>2017-02-09T12:59:46Z</cp:lastPrinted>
  <dcterms:created xsi:type="dcterms:W3CDTF">1999-10-30T10:30:45Z</dcterms:created>
  <dcterms:modified xsi:type="dcterms:W3CDTF">2017-02-09T13:34:31Z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